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910"/>
  <workbookPr autoCompressPictures="0"/>
  <bookViews>
    <workbookView xWindow="200" yWindow="0" windowWidth="21100" windowHeight="15100"/>
  </bookViews>
  <sheets>
    <sheet name="Your GPCT" sheetId="5" r:id="rId1"/>
    <sheet name="Business Evaluation" sheetId="1" r:id="rId2"/>
    <sheet name="Inbound Marketing Goals" sheetId="4" r:id="rId3"/>
    <sheet name="Lists" sheetId="2" state="hidden" r:id="rId4"/>
  </sheets>
  <definedNames>
    <definedName name="_xlnm.Print_Area" localSheetId="2">'Inbound Marketing Goals'!$A$11:$S$47</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F88" i="1" l="1"/>
  <c r="M80" i="1"/>
  <c r="O80" i="1"/>
  <c r="C50" i="1"/>
  <c r="H17" i="4"/>
  <c r="H43" i="4"/>
  <c r="O81" i="1"/>
  <c r="O72" i="1"/>
  <c r="O65" i="1"/>
  <c r="M74" i="1"/>
  <c r="O74" i="1"/>
  <c r="M58" i="1"/>
  <c r="O58" i="1"/>
  <c r="H27" i="4"/>
  <c r="D43" i="1"/>
  <c r="D39" i="1"/>
  <c r="D38" i="1"/>
  <c r="D42" i="1"/>
  <c r="M67" i="1"/>
  <c r="O67" i="1"/>
  <c r="M75" i="1"/>
  <c r="M69" i="1"/>
  <c r="O69" i="1"/>
  <c r="M68" i="1"/>
  <c r="O68" i="1"/>
  <c r="M79" i="1"/>
  <c r="O79" i="1"/>
  <c r="M82" i="1"/>
  <c r="O82" i="1"/>
  <c r="M83" i="1"/>
  <c r="O83" i="1"/>
  <c r="M84" i="1"/>
  <c r="O84" i="1"/>
  <c r="M85" i="1"/>
  <c r="O85" i="1"/>
  <c r="M86" i="1"/>
  <c r="O86" i="1"/>
  <c r="M73" i="1"/>
  <c r="O73" i="1"/>
  <c r="M76" i="1"/>
  <c r="O76" i="1"/>
  <c r="M78" i="1"/>
  <c r="O78" i="1"/>
  <c r="M71" i="1"/>
  <c r="O71" i="1"/>
  <c r="M60" i="1"/>
  <c r="O60" i="1"/>
  <c r="M70" i="1"/>
  <c r="O70" i="1"/>
  <c r="M59" i="1"/>
  <c r="O59" i="1"/>
  <c r="M57" i="1"/>
  <c r="O57" i="1"/>
  <c r="M62" i="1"/>
  <c r="O62" i="1"/>
  <c r="M61" i="1"/>
  <c r="O61" i="1"/>
  <c r="M66" i="1"/>
  <c r="O66" i="1"/>
  <c r="M64" i="1"/>
  <c r="O64" i="1"/>
  <c r="M56" i="1"/>
  <c r="O56" i="1"/>
  <c r="M63" i="1"/>
  <c r="O63" i="1"/>
  <c r="H35" i="4"/>
  <c r="D40" i="1"/>
  <c r="D45" i="1"/>
  <c r="D46" i="1"/>
  <c r="O75" i="1"/>
  <c r="E92" i="1"/>
  <c r="G92" i="1"/>
  <c r="D47" i="1"/>
  <c r="H22" i="4"/>
  <c r="H28" i="4"/>
  <c r="D88" i="1"/>
  <c r="E93" i="1"/>
  <c r="C91" i="1"/>
  <c r="C88" i="1"/>
  <c r="C90" i="1"/>
  <c r="D50" i="1"/>
  <c r="D51" i="1"/>
  <c r="K28" i="4"/>
  <c r="H37" i="4"/>
  <c r="H45" i="4"/>
  <c r="K37" i="4"/>
  <c r="K45" i="4"/>
  <c r="D53" i="1"/>
  <c r="D49" i="1"/>
  <c r="C49" i="1"/>
</calcChain>
</file>

<file path=xl/comments1.xml><?xml version="1.0" encoding="utf-8"?>
<comments xmlns="http://schemas.openxmlformats.org/spreadsheetml/2006/main">
  <authors>
    <author>Michael Redbord</author>
  </authors>
  <commentList>
    <comment ref="G35" authorId="0">
      <text>
        <r>
          <rPr>
            <b/>
            <sz val="11"/>
            <color indexed="81"/>
            <rFont val="Calibri"/>
            <family val="2"/>
            <scheme val="minor"/>
          </rPr>
          <t>Lead-to-customer conversion rate =
# of monthly new customers /
number of monthly new leads.</t>
        </r>
      </text>
    </comment>
    <comment ref="K35" authorId="0">
      <text>
        <r>
          <rPr>
            <b/>
            <sz val="11"/>
            <color indexed="81"/>
            <rFont val="Calibri"/>
            <family val="2"/>
            <scheme val="minor"/>
          </rPr>
          <t xml:space="preserve">Tweak this number to see how closing more of your leads would affect how many leads and visitors you need online each month to hit your goals.
Most small businesses have a pretty high rate here; it can range up to 50%.
</t>
        </r>
      </text>
    </comment>
    <comment ref="G43" authorId="0">
      <text>
        <r>
          <rPr>
            <b/>
            <sz val="11"/>
            <color indexed="81"/>
            <rFont val="Calibri"/>
            <family val="2"/>
            <scheme val="minor"/>
          </rPr>
          <t>Visitor-to-Lead conversion rate =
# of monthly new leads /
number of monthly site visitors.</t>
        </r>
      </text>
    </comment>
    <comment ref="K43" authorId="0">
      <text>
        <r>
          <rPr>
            <b/>
            <sz val="11"/>
            <color indexed="81"/>
            <rFont val="Calibri"/>
            <family val="2"/>
            <scheme val="minor"/>
          </rPr>
          <t>Tweak this number to see how converting more of your visitors to leads would affect how many leads and customers you can generate from your website.
Some visitor-to-lead (V2L) rate benchmarks:
-- No forms on site: 0%
-- Poor: &lt;2%
-- Average 2-4%
-- Good: 4-8%
-- Exceptional: 8+%</t>
        </r>
      </text>
    </comment>
  </commentList>
</comments>
</file>

<file path=xl/sharedStrings.xml><?xml version="1.0" encoding="utf-8"?>
<sst xmlns="http://schemas.openxmlformats.org/spreadsheetml/2006/main" count="215" uniqueCount="176">
  <si>
    <t>Calculator results (Orange)</t>
  </si>
  <si>
    <t>Visit to Lead Conversion Rate</t>
  </si>
  <si>
    <t>Lead to Customer Conversion Rate</t>
  </si>
  <si>
    <t>1-2</t>
  </si>
  <si>
    <t>0</t>
  </si>
  <si>
    <t>101+</t>
  </si>
  <si>
    <t>51-100</t>
  </si>
  <si>
    <t>26-50</t>
  </si>
  <si>
    <t>11-25</t>
  </si>
  <si>
    <t>6-10</t>
  </si>
  <si>
    <t>3-5</t>
  </si>
  <si>
    <t>50</t>
  </si>
  <si>
    <t>25-49</t>
  </si>
  <si>
    <t>%</t>
  </si>
  <si>
    <t>0-25</t>
  </si>
  <si>
    <t>51-75</t>
  </si>
  <si>
    <t>76-100</t>
  </si>
  <si>
    <t>Retainer Size</t>
  </si>
  <si>
    <t>25,001+</t>
  </si>
  <si>
    <t>10,001-25,000</t>
  </si>
  <si>
    <t>5,001-10,000</t>
  </si>
  <si>
    <t>$2,501-$5,000</t>
  </si>
  <si>
    <t>$1,001-$2,500</t>
  </si>
  <si>
    <t>$501-$1,000</t>
  </si>
  <si>
    <t>$0-$500</t>
  </si>
  <si>
    <t>Project Work</t>
  </si>
  <si>
    <t>$100,001+</t>
  </si>
  <si>
    <t>$10,001 - $25,000</t>
  </si>
  <si>
    <t>$25,001 - $50,000</t>
  </si>
  <si>
    <t>$50,001 - 100,000</t>
  </si>
  <si>
    <t>$5,000 - $10,000</t>
  </si>
  <si>
    <t>$1,001 - $2,500</t>
  </si>
  <si>
    <t>$0 - $1,000</t>
  </si>
  <si>
    <t>$2,501 - $5,0000</t>
  </si>
  <si>
    <t>Retainer Clients</t>
  </si>
  <si>
    <t>New Projects/Month</t>
  </si>
  <si>
    <t>Weight 5</t>
  </si>
  <si>
    <t>Weight 6</t>
  </si>
  <si>
    <t>Weight 7</t>
  </si>
  <si>
    <t xml:space="preserve">Does your website traffic increase in most months? </t>
  </si>
  <si>
    <t>Yes</t>
  </si>
  <si>
    <t>Monthly</t>
  </si>
  <si>
    <t>Score</t>
  </si>
  <si>
    <t>Daily</t>
  </si>
  <si>
    <t>Weekly</t>
  </si>
  <si>
    <t>No</t>
  </si>
  <si>
    <t>Weight 1</t>
  </si>
  <si>
    <t>Weight 2</t>
  </si>
  <si>
    <t>Weight 3</t>
  </si>
  <si>
    <t>6-20</t>
  </si>
  <si>
    <t>Weight 4</t>
  </si>
  <si>
    <t>21+</t>
  </si>
  <si>
    <t>1-5</t>
  </si>
  <si>
    <t xml:space="preserve">Do you analyze your results each month so you can continuously improve results? </t>
  </si>
  <si>
    <t>Quarterly</t>
  </si>
  <si>
    <t>Yearly</t>
  </si>
  <si>
    <t>Your Answer</t>
  </si>
  <si>
    <t xml:space="preserve">Do you convert a larger number of customers from your website leads in most months? </t>
  </si>
  <si>
    <t xml:space="preserve">      Is your company using social media to build brand awareness, engagement and traffic? </t>
  </si>
  <si>
    <t xml:space="preserve">      Do you have a blog?  </t>
  </si>
  <si>
    <t xml:space="preserve">                          How often do you post blog articles? </t>
  </si>
  <si>
    <t xml:space="preserve">      Do you have an SEO Strategy?</t>
  </si>
  <si>
    <t xml:space="preserve">                          How often do you perform keyword research?</t>
  </si>
  <si>
    <t xml:space="preserve">                          How often do you analyze your websites pages to identify whether they're optimized effectively?</t>
  </si>
  <si>
    <t xml:space="preserve">                          Do you put effort into improving your current inbound links? </t>
  </si>
  <si>
    <t xml:space="preserve">      Do you track your traffic sources? </t>
  </si>
  <si>
    <t xml:space="preserve">      Do you track which traffic sources convert into leads? </t>
  </si>
  <si>
    <t xml:space="preserve">      Do you track which leads convert into customers? </t>
  </si>
  <si>
    <t xml:space="preserve">                          How many active landing pages do you have on your website? </t>
  </si>
  <si>
    <t xml:space="preserve">                          What is the average amount of revenue you receive from a client in a given month? </t>
  </si>
  <si>
    <t xml:space="preserve">                          How many new clients do you acquire per month who provide recurring revenue?</t>
  </si>
  <si>
    <t xml:space="preserve">      What is the number of recurring revenue clients you lose per month? </t>
  </si>
  <si>
    <t xml:space="preserve">      What is the average contract length in months of recurring revenue clients?</t>
  </si>
  <si>
    <t xml:space="preserve">                          What is the average amount of revenue you receive from a new project?</t>
  </si>
  <si>
    <t xml:space="preserve">                          How many months from now would you like to achieve this goal? </t>
  </si>
  <si>
    <t xml:space="preserve">      How many employees do you have today?</t>
  </si>
  <si>
    <t xml:space="preserve">                          How many are involved in sales?</t>
  </si>
  <si>
    <t xml:space="preserve">                          How many are involved in marketing?</t>
  </si>
  <si>
    <t>New Recurring Revenue/Month:</t>
  </si>
  <si>
    <t>Current Total Monthly Revenue:</t>
  </si>
  <si>
    <t xml:space="preserve">      How many active clients do you have who provide recurring monthly revenue?</t>
  </si>
  <si>
    <t>Churned Recurring Revenue/Month:</t>
  </si>
  <si>
    <t>Net Recurring Revenue/Month:</t>
  </si>
  <si>
    <r>
      <t xml:space="preserve">      What is the approximate revenue for your company </t>
    </r>
    <r>
      <rPr>
        <u/>
        <sz val="11"/>
        <color theme="1"/>
        <rFont val="Calibri"/>
        <family val="2"/>
        <scheme val="minor"/>
      </rPr>
      <t>last year</t>
    </r>
    <r>
      <rPr>
        <sz val="11"/>
        <color theme="1"/>
        <rFont val="Calibri"/>
        <family val="2"/>
        <scheme val="minor"/>
      </rPr>
      <t>?</t>
    </r>
  </si>
  <si>
    <t xml:space="preserve">      How many new one-time projects do you acquire per month?</t>
  </si>
  <si>
    <t>Project Revenue Growth/Month</t>
  </si>
  <si>
    <t>Project Revenue/Month:</t>
  </si>
  <si>
    <t xml:space="preserve">                          By what number does the number of projects you do monthly increase each month? (e.g. 10 Jan to 12 Feb = 2)</t>
  </si>
  <si>
    <t>Complete the following section if any of your business is based on clients paying you regularly on a recurring basis.</t>
  </si>
  <si>
    <t xml:space="preserve">Complete the following section if any of your business is based on one-time project-based payments from clients. </t>
  </si>
  <si>
    <t>Total Revenue Growth Rate/Month</t>
  </si>
  <si>
    <t>Current Rate</t>
  </si>
  <si>
    <t xml:space="preserve"> Goal Rate</t>
  </si>
  <si>
    <t>The goal of AlternativeMedicineConnection.com  is to generate $10,000 monthly revenue by Dec 2012</t>
  </si>
  <si>
    <t>The goal of our company is to generate $____ monthly revenue by _______(month/year)</t>
  </si>
  <si>
    <t>Goal:</t>
  </si>
  <si>
    <t>Your GPCT</t>
  </si>
  <si>
    <t>Write your GOAL here
Use the examples to the right as guidance</t>
  </si>
  <si>
    <t>Write your PLAN here 
Use the examples to the right as guidance</t>
  </si>
  <si>
    <t>Write your CHALLENGES here
Use the examples to the right as guidance</t>
  </si>
  <si>
    <t>Write your TIMELINE here
Use the examples to the right as guidance</t>
  </si>
  <si>
    <t>Suggested Structures</t>
  </si>
  <si>
    <t>Example  Statements</t>
  </si>
  <si>
    <t>Plan:</t>
  </si>
  <si>
    <t>Challenges:</t>
  </si>
  <si>
    <t>Timeline:</t>
  </si>
  <si>
    <t>The goal of the company is to grow ____% in the next __ months by acquiring _____more customers who generate ____ revenue for the year.</t>
  </si>
  <si>
    <t xml:space="preserve">      Do you monitor social media for mentions of your brand name, important keywords and competitors? </t>
  </si>
  <si>
    <t xml:space="preserve">      Do you know where your inbound sales leads come from online (e.g. search vs. partners vs. paid sources)?</t>
  </si>
  <si>
    <t>Do you grow  the number of leads generated by your website each month?</t>
  </si>
  <si>
    <t xml:space="preserve">                          How many offers (e.g. ebooks, whitepapers, webinars) do you have available on your website?</t>
  </si>
  <si>
    <t xml:space="preserve">                          How often do you build and launch new call to action buttons to drive traffic to your landing pages? </t>
  </si>
  <si>
    <t xml:space="preserve">      Approximately what percentage of your website visitors convert into a lead?  (Typically: 0 - 7%)</t>
  </si>
  <si>
    <t xml:space="preserve">      What percentage of your website leads convert into customers?  (Typically: 0 - 50%)</t>
  </si>
  <si>
    <t xml:space="preserve">                          Do you segment your email marketing lists and send different messages to different groups? </t>
  </si>
  <si>
    <t xml:space="preserve">      Do you use automated email marketing (lead nurturing/drip campaigns)? </t>
  </si>
  <si>
    <t xml:space="preserve">      Have you defined the profile/persona/characteristics of your ideal lead? </t>
  </si>
  <si>
    <t xml:space="preserve">      Do you track the traffic ultimate source or marketing campaign for each visitor, lead, and sale? </t>
  </si>
  <si>
    <t xml:space="preserve">                          How many are involved in delivering your products/services?</t>
  </si>
  <si>
    <t>Business Revenue Goal Calculator</t>
  </si>
  <si>
    <t>You're on your way, and recognize that your website is an important asset and marketing channel to drive leads and revenue. Great!
Now, review the questions above that you could improve on, and continue through the webinar series for tips on how to build some of the pieces you're currently missing.
Next, go to the "Inbound Marketing Goals" tab to tweak your website's key metrics and see how it could contribute effectively to your revenue goals, were it to be a fully effective tool.</t>
  </si>
  <si>
    <t>Your website is already working hard to drive leads and revenue for you - excellent work!
Now, a challenge is to improve the efficiency of your site and business process to more effectively convert those site visits and leads into customers. On our next webinar, we'll provide tips to improving your visit-to-lead rate and your lead-to-customer rate, so we hope to see you there.
Next, to see how little changes in your conversion rate can have a big impact, click to the  tab "Inbound Marketing Goals". Start adjusting the factors to tweak your site's funnel, and see what could be.</t>
  </si>
  <si>
    <t>Your website doesn't appear to be an important driver of your bottom line - yet.
Did you know that it could be? And do you want to see how? Continue through the webinar series to see how your website can help you achieve your growth goals in an efficient, modern way.
Next, to see how your website could help achieve your revenue goals, head to the "Inbound Marketing Goals" tab and dive on in.</t>
  </si>
  <si>
    <t>Results:</t>
  </si>
  <si>
    <t>grade</t>
  </si>
  <si>
    <t>gradetext</t>
  </si>
  <si>
    <t>gradetext1</t>
  </si>
  <si>
    <t>gradetext2</t>
  </si>
  <si>
    <t>gradetext3</t>
  </si>
  <si>
    <t>rawgrade</t>
  </si>
  <si>
    <t>Online Marketing Questions</t>
  </si>
  <si>
    <t xml:space="preserve"> Inbound Marketing Goal Calculator</t>
  </si>
  <si>
    <t xml:space="preserve">% of New Business Needed from New Marketing Efforts: </t>
  </si>
  <si>
    <t>We'll start with your revenue goal from the "Evaluation" tab.</t>
  </si>
  <si>
    <t>Based on projections from the "Evaluation" tab, you need to grow revenue faster to meet your goals.</t>
  </si>
  <si>
    <t>Therefore, you need this % of new business to come from new marketing that you aren't planning for today.</t>
  </si>
  <si>
    <t>Also based on the "Evaluation" tab, you have an average revenue per customer.</t>
  </si>
  <si>
    <t>We take the average revenue and calculate the number of monthly new customers you need to reach your goal.</t>
  </si>
  <si>
    <t>Data from Evaluation (Gray)</t>
  </si>
  <si>
    <t>Your  Inputs 
(Blue)</t>
  </si>
  <si>
    <t xml:space="preserve">Your Monthly Revenue Goal: </t>
  </si>
  <si>
    <t xml:space="preserve">Average Revenue per Customer: </t>
  </si>
  <si>
    <t xml:space="preserve">Monthly New Customers Needed to Reach Goal: </t>
  </si>
  <si>
    <t xml:space="preserve">Lead-to-Customer Conversion Rate: </t>
  </si>
  <si>
    <t xml:space="preserve">Monthly Leads Needed To Reach Goal: </t>
  </si>
  <si>
    <t xml:space="preserve">Visitor-to-Lead Conversion Rate: </t>
  </si>
  <si>
    <t xml:space="preserve">Monthly Visitors Needed to Reach Goal: </t>
  </si>
  <si>
    <t>To generate those new customers, you will need a certain number of new leads:</t>
  </si>
  <si>
    <t>And to generate those new leads, you will need a certain number of new website visitors:</t>
  </si>
  <si>
    <t>Use the blue box to see how improving your site's lead-to-customer conversion rate affects the number of leads you need to hit your goals</t>
  </si>
  <si>
    <t>Use the blue box to see how adjusting your site's visitor-to-lead conversion rate affects the level of traffic you need to generate to hit your goals.</t>
  </si>
  <si>
    <t>The shaded boxes below are sourced from a few places. Gray boxes are from the "Evaluation" tab, Orange are the results of this calculator, and Blue are boxes you can adjust to see how improvements in traffic and leads can net you more customers to reach your goals faster.</t>
  </si>
  <si>
    <r>
      <t xml:space="preserve">      What is your </t>
    </r>
    <r>
      <rPr>
        <u/>
        <sz val="11"/>
        <color theme="1"/>
        <rFont val="Calibri"/>
        <family val="2"/>
        <scheme val="minor"/>
      </rPr>
      <t>monthly revenue goal</t>
    </r>
    <r>
      <rPr>
        <sz val="11"/>
        <color theme="1"/>
        <rFont val="Calibri"/>
        <family val="2"/>
        <scheme val="minor"/>
      </rPr>
      <t xml:space="preserve"> for your business? </t>
    </r>
  </si>
  <si>
    <t>Actual Months to Achieve Your Goal:</t>
  </si>
  <si>
    <t>Current Monthly Revenue vs. Goal:</t>
  </si>
  <si>
    <t>What is the deadline to hit this goal to be considered successful?</t>
  </si>
  <si>
    <t>At what point can you tell that you can't make it?</t>
  </si>
  <si>
    <t>This goal requires us to grow 33% in the next 8 months by acquiring 10 more customers/sponsors who generate $2,500 revenue per year (1 per month)</t>
  </si>
  <si>
    <t>Additional Goals also include moving out of our living room, raising $5,000 in angel funding &amp; establishing a relationship with ASU.</t>
  </si>
  <si>
    <t>Our plan includes improving best practices for new customer acquisition, pay more attention to our blog and following up more quickly on customer inquires</t>
  </si>
  <si>
    <t>Given the plans we have in place to achieve our goals, these are the things that are standing in our way ___________, _______________ &amp; _________________</t>
  </si>
  <si>
    <t>Our current challenges center around generating high quality leads that reduces our sales cycle. This is different than 2011 because the change in the market and a new competitor</t>
  </si>
  <si>
    <t>This is different than previous efforts because _______ and ______</t>
  </si>
  <si>
    <t xml:space="preserve"> This is different than 2011 because the change in the market and a new competitor and limited funding</t>
  </si>
  <si>
    <t>We need to start executing on this plan in June in order to be prepared for the August selling season. Back to school is the start of our high season and we want to be in full swing by that time.</t>
  </si>
  <si>
    <t>If we are not able to improve our lead flow within the next six months, we will miss our 2012 sales goals</t>
  </si>
  <si>
    <t>What is your one biggest challenge.</t>
  </si>
  <si>
    <t>Our biggest challenge has been understanding how to start these new initiatives</t>
  </si>
  <si>
    <t xml:space="preserve">Non monetary goals also include ______, _________ &amp; _________ (funding, lead generation, lay people off) </t>
  </si>
  <si>
    <t>In order to achieve  our goal, we need to do ______________, ________________ &amp; __________.</t>
  </si>
  <si>
    <t>In order to achieve these goals we need to improve the results we get from our sales &amp; marketing program, sell higher priced products and retain 90% of our current clients</t>
  </si>
  <si>
    <t xml:space="preserve">      How much do you currently spend on sales each year (e.g. salaries, bonuses, commission, fees)?</t>
  </si>
  <si>
    <t xml:space="preserve">      How much do you currently spend on marketing each year (e.g. networking events, trade shows, advertising)?</t>
  </si>
  <si>
    <t xml:space="preserve">      Do you have a CRM (e.g. Customer Relationship Management Software like Salesforce.com, Goldmine, Sugar, ACT)?</t>
  </si>
  <si>
    <t xml:space="preserve">      How often do you send email to your prospects to generate more customers?</t>
  </si>
  <si>
    <t xml:space="preserve">                          Approximately how many email addresses are on your list, in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</si>
</sst>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0.0"/>
    <numFmt numFmtId="165" formatCode="&quot;$&quot;#,##0.00"/>
    <numFmt numFmtId="166" formatCode="#,##0.0%"/>
    <numFmt numFmtId="167" formatCode="0.0%"/>
    <numFmt numFmtId="168" formatCode="_(* #,##0_);_(* \(#,##0\);_(* &quot;-&quot;??_);_(@_)"/>
    <numFmt numFmtId="169" formatCode="&quot;$&quot;#,##0"/>
    <numFmt numFmtId="170" formatCode="#,##0%"/>
  </numFmts>
  <fonts count="56"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sz val="22"/>
      <color indexed="8"/>
      <name val="Calibri"/>
      <family val="2"/>
    </font>
    <font>
      <b/>
      <sz val="11"/>
      <color indexed="8"/>
      <name val="Calibri"/>
      <family val="2"/>
    </font>
    <font>
      <b/>
      <sz val="14"/>
      <color indexed="8"/>
      <name val="Calibri"/>
      <family val="2"/>
    </font>
    <font>
      <sz val="12"/>
      <color indexed="8"/>
      <name val="Calibri"/>
      <family val="2"/>
    </font>
    <font>
      <b/>
      <sz val="12"/>
      <color indexed="8"/>
      <name val="Calibri"/>
      <family val="2"/>
    </font>
    <font>
      <b/>
      <sz val="14"/>
      <name val="Calibri"/>
      <family val="2"/>
    </font>
    <font>
      <u/>
      <sz val="11"/>
      <color indexed="12"/>
      <name val="Calibri"/>
      <family val="2"/>
    </font>
    <font>
      <sz val="11"/>
      <color theme="4"/>
      <name val="Calibri"/>
      <family val="2"/>
      <scheme val="minor"/>
    </font>
    <font>
      <sz val="8"/>
      <name val="Verdana"/>
      <family val="2"/>
    </font>
    <font>
      <sz val="9"/>
      <color theme="1" tint="0.499984740745262"/>
      <name val="Calibri"/>
      <family val="2"/>
    </font>
    <font>
      <sz val="8"/>
      <color indexed="8"/>
      <name val="Calibri"/>
      <family val="2"/>
    </font>
    <font>
      <u/>
      <sz val="8"/>
      <color indexed="12"/>
      <name val="Calibri"/>
      <family val="2"/>
    </font>
    <font>
      <b/>
      <i/>
      <u/>
      <sz val="18"/>
      <color theme="1"/>
      <name val="Calibri"/>
      <family val="2"/>
      <scheme val="minor"/>
    </font>
    <font>
      <b/>
      <i/>
      <u/>
      <sz val="20"/>
      <color theme="1"/>
      <name val="Calibri"/>
      <family val="2"/>
      <scheme val="minor"/>
    </font>
    <font>
      <b/>
      <i/>
      <sz val="14"/>
      <color theme="1"/>
      <name val="Calibri"/>
      <family val="2"/>
      <scheme val="minor"/>
    </font>
    <font>
      <b/>
      <sz val="14"/>
      <color theme="1"/>
      <name val="Calibri"/>
      <family val="2"/>
      <scheme val="minor"/>
    </font>
    <font>
      <b/>
      <sz val="18"/>
      <color theme="1"/>
      <name val="Calibri"/>
      <family val="2"/>
      <scheme val="minor"/>
    </font>
    <font>
      <u/>
      <sz val="11"/>
      <color theme="1"/>
      <name val="Calibri"/>
      <family val="2"/>
      <scheme val="minor"/>
    </font>
    <font>
      <b/>
      <u/>
      <sz val="18"/>
      <color theme="1"/>
      <name val="Calibri"/>
      <family val="2"/>
      <scheme val="minor"/>
    </font>
    <font>
      <i/>
      <sz val="11"/>
      <color theme="1"/>
      <name val="Calibri"/>
      <family val="2"/>
      <scheme val="minor"/>
    </font>
    <font>
      <b/>
      <sz val="20"/>
      <color theme="1"/>
      <name val="Calibri"/>
      <family val="2"/>
      <scheme val="minor"/>
    </font>
    <font>
      <i/>
      <sz val="11"/>
      <color theme="9" tint="-0.249977111117893"/>
      <name val="Calibri"/>
      <family val="2"/>
      <scheme val="minor"/>
    </font>
    <font>
      <sz val="11"/>
      <color rgb="FFF4C268"/>
      <name val="Calibri"/>
      <family val="2"/>
      <scheme val="minor"/>
    </font>
    <font>
      <i/>
      <sz val="11"/>
      <color rgb="FFCE8A10"/>
      <name val="Calibri"/>
      <family val="2"/>
      <scheme val="minor"/>
    </font>
    <font>
      <sz val="11"/>
      <color rgb="FFCE8A10"/>
      <name val="Calibri"/>
      <family val="2"/>
      <scheme val="minor"/>
    </font>
    <font>
      <sz val="11"/>
      <color theme="0"/>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b/>
      <sz val="12"/>
      <color theme="1"/>
      <name val="Calibri"/>
      <family val="2"/>
      <scheme val="minor"/>
    </font>
    <font>
      <sz val="12"/>
      <color theme="4"/>
      <name val="Calibri"/>
      <family val="2"/>
      <scheme val="minor"/>
    </font>
    <font>
      <i/>
      <sz val="12"/>
      <name val="Calibri"/>
      <family val="2"/>
      <scheme val="minor"/>
    </font>
    <font>
      <b/>
      <sz val="16"/>
      <color theme="1"/>
      <name val="Calibri"/>
      <family val="2"/>
      <scheme val="minor"/>
    </font>
    <font>
      <b/>
      <i/>
      <u/>
      <sz val="12"/>
      <color theme="1"/>
      <name val="Calibri"/>
      <family val="2"/>
      <scheme val="minor"/>
    </font>
    <font>
      <b/>
      <i/>
      <sz val="12"/>
      <name val="Calibri"/>
      <family val="2"/>
      <scheme val="minor"/>
    </font>
    <font>
      <sz val="12"/>
      <color theme="0"/>
      <name val="Calibri"/>
      <family val="2"/>
    </font>
    <font>
      <b/>
      <sz val="14"/>
      <color theme="0"/>
      <name val="Calibri"/>
      <family val="2"/>
    </font>
    <font>
      <b/>
      <sz val="12"/>
      <color theme="0"/>
      <name val="Calibri"/>
      <family val="2"/>
    </font>
    <font>
      <sz val="14"/>
      <color indexed="8"/>
      <name val="Calibri"/>
      <family val="2"/>
    </font>
    <font>
      <sz val="12"/>
      <name val="Calibri"/>
      <family val="2"/>
      <scheme val="minor"/>
    </font>
    <font>
      <i/>
      <sz val="14"/>
      <color indexed="8"/>
      <name val="Calibri"/>
      <family val="2"/>
    </font>
    <font>
      <b/>
      <i/>
      <sz val="14"/>
      <color indexed="8"/>
      <name val="Calibri"/>
      <family val="2"/>
    </font>
    <font>
      <b/>
      <sz val="11"/>
      <color indexed="81"/>
      <name val="Calibri"/>
      <family val="2"/>
      <scheme val="minor"/>
    </font>
    <font>
      <i/>
      <sz val="14"/>
      <color theme="1" tint="0.499984740745262"/>
      <name val="Calibri"/>
      <family val="2"/>
    </font>
    <font>
      <i/>
      <sz val="14"/>
      <name val="Calibri"/>
      <family val="2"/>
    </font>
    <font>
      <i/>
      <sz val="11"/>
      <name val="Calibri"/>
      <family val="2"/>
      <scheme val="minor"/>
    </font>
    <font>
      <b/>
      <i/>
      <sz val="8"/>
      <color theme="1"/>
      <name val="Calibri"/>
      <family val="2"/>
      <scheme val="minor"/>
    </font>
    <font>
      <b/>
      <i/>
      <sz val="12"/>
      <color theme="4"/>
      <name val="Calibri"/>
      <family val="2"/>
      <scheme val="minor"/>
    </font>
    <font>
      <b/>
      <sz val="16"/>
      <color rgb="FFEEA41E"/>
      <name val="Calibri"/>
      <family val="2"/>
      <scheme val="minor"/>
    </font>
    <font>
      <b/>
      <sz val="16"/>
      <name val="Calibri"/>
      <family val="2"/>
      <scheme val="minor"/>
    </font>
    <font>
      <b/>
      <i/>
      <sz val="12"/>
      <color theme="1"/>
      <name val="Calibri"/>
      <family val="2"/>
      <scheme val="minor"/>
    </font>
    <font>
      <sz val="11"/>
      <color theme="0"/>
      <name val="Calibri"/>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rgb="FFFFC000"/>
        <bgColor indexed="64"/>
      </patternFill>
    </fill>
  </fills>
  <borders count="29">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thin">
        <color auto="1"/>
      </top>
      <bottom style="hair">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thin">
        <color auto="1"/>
      </top>
      <bottom style="thin">
        <color auto="1"/>
      </bottom>
      <diagonal/>
    </border>
  </borders>
  <cellStyleXfs count="8">
    <xf numFmtId="0" fontId="0" fillId="0" borderId="0"/>
    <xf numFmtId="9" fontId="1"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10" fillId="0" borderId="0" applyNumberFormat="0" applyFill="0" applyBorder="0" applyAlignment="0" applyProtection="0">
      <alignment vertical="top"/>
      <protection locked="0"/>
    </xf>
    <xf numFmtId="43" fontId="1" fillId="0" borderId="0" applyFont="0" applyFill="0" applyBorder="0" applyAlignment="0" applyProtection="0"/>
    <xf numFmtId="44" fontId="1" fillId="0" borderId="0" applyFont="0" applyFill="0" applyBorder="0" applyAlignment="0" applyProtection="0"/>
  </cellStyleXfs>
  <cellXfs count="204">
    <xf numFmtId="0" fontId="0" fillId="0" borderId="0" xfId="0"/>
    <xf numFmtId="0" fontId="0" fillId="0" borderId="0" xfId="0" applyAlignment="1">
      <alignment horizontal="left"/>
    </xf>
    <xf numFmtId="16" fontId="0" fillId="0" borderId="0" xfId="0" quotePrefix="1" applyNumberFormat="1"/>
    <xf numFmtId="0" fontId="0" fillId="0" borderId="0" xfId="0" quotePrefix="1"/>
    <xf numFmtId="9" fontId="0" fillId="0" borderId="0" xfId="0" applyNumberFormat="1"/>
    <xf numFmtId="0" fontId="0" fillId="0" borderId="0" xfId="0" applyFont="1"/>
    <xf numFmtId="164" fontId="0" fillId="0" borderId="0" xfId="0" applyNumberFormat="1"/>
    <xf numFmtId="0" fontId="2" fillId="0" borderId="0" xfId="0" applyFont="1" applyAlignment="1">
      <alignment horizontal="right"/>
    </xf>
    <xf numFmtId="0" fontId="0" fillId="0" borderId="0" xfId="0" applyBorder="1"/>
    <xf numFmtId="0" fontId="3" fillId="0" borderId="0" xfId="2" applyProtection="1">
      <protection locked="0"/>
    </xf>
    <xf numFmtId="0" fontId="3" fillId="0" borderId="0" xfId="2" applyBorder="1" applyAlignment="1" applyProtection="1">
      <alignment horizontal="left" vertical="center"/>
    </xf>
    <xf numFmtId="0" fontId="3" fillId="0" borderId="2" xfId="2" applyBorder="1" applyAlignment="1" applyProtection="1">
      <alignment vertical="center"/>
      <protection locked="0"/>
    </xf>
    <xf numFmtId="0" fontId="6" fillId="0" borderId="0" xfId="2" applyFont="1" applyBorder="1" applyAlignment="1" applyProtection="1">
      <alignment horizontal="right" vertical="center"/>
    </xf>
    <xf numFmtId="165" fontId="7" fillId="2" borderId="0" xfId="3" applyNumberFormat="1" applyFont="1" applyFill="1" applyBorder="1" applyAlignment="1" applyProtection="1">
      <alignment horizontal="center" vertical="center"/>
      <protection locked="0"/>
    </xf>
    <xf numFmtId="0" fontId="3" fillId="0" borderId="0" xfId="2" applyBorder="1" applyAlignment="1">
      <alignment vertical="center"/>
    </xf>
    <xf numFmtId="0" fontId="3" fillId="0" borderId="2" xfId="2" applyBorder="1" applyAlignment="1">
      <alignment vertical="center"/>
    </xf>
    <xf numFmtId="0" fontId="5" fillId="0" borderId="0" xfId="2" applyFont="1" applyBorder="1" applyAlignment="1" applyProtection="1">
      <alignment horizontal="right" vertical="center"/>
    </xf>
    <xf numFmtId="0" fontId="8" fillId="0" borderId="0" xfId="2" applyFont="1" applyBorder="1" applyAlignment="1" applyProtection="1">
      <alignment horizontal="right" vertical="center"/>
    </xf>
    <xf numFmtId="2" fontId="7" fillId="3" borderId="0" xfId="2" applyNumberFormat="1" applyFont="1" applyFill="1" applyBorder="1" applyAlignment="1" applyProtection="1">
      <alignment vertical="center"/>
      <protection locked="0"/>
    </xf>
    <xf numFmtId="0" fontId="7" fillId="3" borderId="0" xfId="2" applyFont="1" applyFill="1" applyBorder="1" applyAlignment="1" applyProtection="1">
      <alignment horizontal="right" vertical="center"/>
    </xf>
    <xf numFmtId="0" fontId="3" fillId="0" borderId="7" xfId="2" applyBorder="1" applyAlignment="1" applyProtection="1">
      <alignment horizontal="right"/>
      <protection locked="0"/>
    </xf>
    <xf numFmtId="0" fontId="3" fillId="0" borderId="7" xfId="2" applyBorder="1" applyAlignment="1" applyProtection="1">
      <alignment horizontal="right" vertical="center"/>
      <protection locked="0"/>
    </xf>
    <xf numFmtId="0" fontId="14" fillId="0" borderId="7" xfId="2" applyFont="1" applyBorder="1" applyAlignment="1" applyProtection="1">
      <alignment horizontal="right" vertical="center"/>
      <protection locked="0"/>
    </xf>
    <xf numFmtId="0" fontId="14" fillId="0" borderId="0" xfId="2" applyFont="1" applyAlignment="1">
      <alignment horizontal="right" vertical="center"/>
    </xf>
    <xf numFmtId="0" fontId="15" fillId="0" borderId="0" xfId="5" applyFont="1" applyAlignment="1" applyProtection="1">
      <alignment horizontal="left" vertical="center"/>
      <protection locked="0"/>
    </xf>
    <xf numFmtId="0" fontId="14" fillId="0" borderId="0" xfId="2" applyFont="1" applyProtection="1">
      <protection locked="0"/>
    </xf>
    <xf numFmtId="0" fontId="19" fillId="0" borderId="0" xfId="0" applyFont="1" applyAlignment="1">
      <alignment horizontal="right"/>
    </xf>
    <xf numFmtId="0" fontId="20" fillId="0" borderId="0" xfId="0" applyFont="1" applyAlignment="1">
      <alignment horizontal="right"/>
    </xf>
    <xf numFmtId="0" fontId="2" fillId="0" borderId="14" xfId="0" applyFont="1" applyBorder="1"/>
    <xf numFmtId="0" fontId="0" fillId="0" borderId="14" xfId="0" applyBorder="1"/>
    <xf numFmtId="0" fontId="0" fillId="0" borderId="15" xfId="0" applyBorder="1"/>
    <xf numFmtId="0" fontId="11" fillId="0" borderId="0" xfId="0" applyFont="1" applyBorder="1"/>
    <xf numFmtId="0" fontId="0" fillId="0" borderId="17" xfId="0" applyBorder="1"/>
    <xf numFmtId="0" fontId="0" fillId="0" borderId="16" xfId="0" applyBorder="1"/>
    <xf numFmtId="0" fontId="0" fillId="0" borderId="18" xfId="0" applyBorder="1"/>
    <xf numFmtId="0" fontId="11" fillId="0" borderId="19" xfId="0" applyFont="1" applyBorder="1"/>
    <xf numFmtId="0" fontId="0" fillId="0" borderId="19" xfId="0" applyBorder="1"/>
    <xf numFmtId="0" fontId="0" fillId="0" borderId="20" xfId="0" applyBorder="1"/>
    <xf numFmtId="0" fontId="17" fillId="0" borderId="13" xfId="0" applyFont="1" applyBorder="1"/>
    <xf numFmtId="0" fontId="18" fillId="0" borderId="0" xfId="0" applyFont="1" applyBorder="1"/>
    <xf numFmtId="0" fontId="0" fillId="0" borderId="21" xfId="0" applyFont="1" applyBorder="1"/>
    <xf numFmtId="0" fontId="0" fillId="0" borderId="22" xfId="0" applyBorder="1"/>
    <xf numFmtId="0" fontId="0" fillId="0" borderId="22" xfId="0" applyFont="1" applyBorder="1"/>
    <xf numFmtId="0" fontId="19" fillId="0" borderId="0" xfId="0" applyFont="1" applyBorder="1"/>
    <xf numFmtId="0" fontId="0" fillId="0" borderId="0" xfId="0" applyBorder="1" applyAlignment="1"/>
    <xf numFmtId="0" fontId="18" fillId="0" borderId="0" xfId="0" applyFont="1" applyBorder="1" applyAlignment="1"/>
    <xf numFmtId="0" fontId="0" fillId="0" borderId="21" xfId="0" applyBorder="1" applyAlignment="1"/>
    <xf numFmtId="0" fontId="0" fillId="0" borderId="22" xfId="0" applyBorder="1" applyAlignment="1"/>
    <xf numFmtId="0" fontId="0" fillId="0" borderId="23" xfId="0" applyBorder="1" applyAlignment="1"/>
    <xf numFmtId="0" fontId="16" fillId="0" borderId="14" xfId="0" applyFont="1" applyBorder="1"/>
    <xf numFmtId="0" fontId="16" fillId="0" borderId="13" xfId="0" applyFont="1" applyBorder="1"/>
    <xf numFmtId="3" fontId="11" fillId="0" borderId="22" xfId="0" applyNumberFormat="1" applyFont="1" applyBorder="1" applyAlignment="1">
      <alignment horizontal="right"/>
    </xf>
    <xf numFmtId="3" fontId="11" fillId="0" borderId="23" xfId="0" applyNumberFormat="1" applyFont="1" applyBorder="1" applyAlignment="1">
      <alignment horizontal="right"/>
    </xf>
    <xf numFmtId="0" fontId="11" fillId="0" borderId="0" xfId="0" applyFont="1" applyBorder="1" applyAlignment="1">
      <alignment horizontal="right"/>
    </xf>
    <xf numFmtId="0" fontId="0" fillId="0" borderId="0" xfId="0" applyFill="1" applyBorder="1" applyAlignment="1">
      <alignment horizontal="right"/>
    </xf>
    <xf numFmtId="3" fontId="11" fillId="0" borderId="21" xfId="0" applyNumberFormat="1" applyFont="1" applyBorder="1" applyAlignment="1">
      <alignment horizontal="right"/>
    </xf>
    <xf numFmtId="44" fontId="11" fillId="0" borderId="22" xfId="7" applyFont="1" applyBorder="1" applyAlignment="1">
      <alignment horizontal="right"/>
    </xf>
    <xf numFmtId="0" fontId="11" fillId="0" borderId="22" xfId="0" applyFont="1" applyBorder="1" applyAlignment="1">
      <alignment horizontal="right"/>
    </xf>
    <xf numFmtId="3" fontId="0" fillId="0" borderId="0" xfId="0" applyNumberFormat="1" applyFill="1" applyBorder="1" applyAlignment="1">
      <alignment horizontal="right"/>
    </xf>
    <xf numFmtId="0" fontId="11" fillId="0" borderId="21" xfId="0" applyFont="1" applyBorder="1" applyAlignment="1">
      <alignment horizontal="right"/>
    </xf>
    <xf numFmtId="167" fontId="11" fillId="0" borderId="21" xfId="1" applyNumberFormat="1" applyFont="1" applyBorder="1" applyAlignment="1">
      <alignment horizontal="right"/>
    </xf>
    <xf numFmtId="0" fontId="0" fillId="0" borderId="22" xfId="0" applyFont="1" applyFill="1" applyBorder="1"/>
    <xf numFmtId="168" fontId="11" fillId="0" borderId="22" xfId="6" applyNumberFormat="1" applyFont="1" applyBorder="1" applyAlignment="1">
      <alignment horizontal="right"/>
    </xf>
    <xf numFmtId="0" fontId="22" fillId="0" borderId="14" xfId="0" applyFont="1" applyBorder="1"/>
    <xf numFmtId="44" fontId="11" fillId="0" borderId="21" xfId="7" applyFont="1" applyBorder="1" applyAlignment="1">
      <alignment horizontal="right"/>
    </xf>
    <xf numFmtId="0" fontId="19" fillId="0" borderId="0" xfId="0" applyFont="1" applyBorder="1" applyAlignment="1">
      <alignment horizontal="right"/>
    </xf>
    <xf numFmtId="164" fontId="19" fillId="0" borderId="0" xfId="0" applyNumberFormat="1" applyFont="1" applyBorder="1" applyAlignment="1">
      <alignment horizontal="left"/>
    </xf>
    <xf numFmtId="43" fontId="0" fillId="0" borderId="0" xfId="6" applyFont="1"/>
    <xf numFmtId="43" fontId="0" fillId="0" borderId="0" xfId="0" applyNumberFormat="1"/>
    <xf numFmtId="0" fontId="17" fillId="0" borderId="0" xfId="0" applyFont="1"/>
    <xf numFmtId="49" fontId="25" fillId="0" borderId="0" xfId="0" applyNumberFormat="1" applyFont="1" applyBorder="1" applyAlignment="1">
      <alignment horizontal="center" vertical="center" wrapText="1"/>
    </xf>
    <xf numFmtId="0" fontId="0" fillId="0" borderId="6" xfId="0" applyBorder="1"/>
    <xf numFmtId="0" fontId="17" fillId="0" borderId="7" xfId="0" applyFont="1" applyBorder="1"/>
    <xf numFmtId="0" fontId="0" fillId="0" borderId="7" xfId="0" applyBorder="1"/>
    <xf numFmtId="0" fontId="0" fillId="0" borderId="8" xfId="0" applyBorder="1"/>
    <xf numFmtId="0" fontId="0" fillId="0" borderId="1" xfId="0" applyBorder="1"/>
    <xf numFmtId="0" fontId="24" fillId="0" borderId="0" xfId="0" applyFont="1" applyBorder="1"/>
    <xf numFmtId="0" fontId="0" fillId="0" borderId="2" xfId="0" applyBorder="1"/>
    <xf numFmtId="0" fontId="0" fillId="0" borderId="3" xfId="0" applyBorder="1"/>
    <xf numFmtId="0" fontId="17" fillId="0" borderId="4" xfId="0" applyFont="1" applyBorder="1" applyAlignment="1">
      <alignment horizontal="center" vertical="center"/>
    </xf>
    <xf numFmtId="0" fontId="26" fillId="0" borderId="4" xfId="0" applyFont="1" applyBorder="1"/>
    <xf numFmtId="0" fontId="0" fillId="0" borderId="4" xfId="0" applyBorder="1"/>
    <xf numFmtId="49" fontId="23" fillId="0" borderId="4" xfId="0" applyNumberFormat="1" applyFont="1" applyBorder="1" applyAlignment="1">
      <alignment vertical="top" wrapText="1"/>
    </xf>
    <xf numFmtId="0" fontId="0" fillId="0" borderId="5" xfId="0" applyBorder="1"/>
    <xf numFmtId="0" fontId="17" fillId="0" borderId="19" xfId="0" applyFont="1" applyBorder="1"/>
    <xf numFmtId="0" fontId="24" fillId="0" borderId="19" xfId="0" applyFont="1" applyBorder="1"/>
    <xf numFmtId="0" fontId="17" fillId="0" borderId="19" xfId="0" applyFont="1" applyBorder="1" applyAlignment="1">
      <alignment horizontal="center" vertical="center"/>
    </xf>
    <xf numFmtId="0" fontId="28" fillId="0" borderId="19" xfId="0" applyFont="1" applyBorder="1"/>
    <xf numFmtId="0" fontId="3" fillId="0" borderId="0" xfId="2" applyBorder="1" applyAlignment="1" applyProtection="1">
      <alignment horizontal="left" vertical="center"/>
    </xf>
    <xf numFmtId="0" fontId="3" fillId="0" borderId="2" xfId="2" applyBorder="1" applyAlignment="1">
      <alignment vertical="center"/>
    </xf>
    <xf numFmtId="0" fontId="6" fillId="0" borderId="4" xfId="2" applyFont="1" applyBorder="1" applyAlignment="1" applyProtection="1">
      <alignment horizontal="right" vertical="center"/>
    </xf>
    <xf numFmtId="0" fontId="3" fillId="0" borderId="0" xfId="2" applyBorder="1" applyAlignment="1">
      <alignment vertical="center"/>
    </xf>
    <xf numFmtId="0" fontId="8" fillId="0" borderId="0" xfId="2" applyFont="1" applyBorder="1" applyAlignment="1" applyProtection="1">
      <alignment horizontal="right" vertical="center"/>
    </xf>
    <xf numFmtId="0" fontId="13" fillId="0" borderId="0" xfId="2" applyFont="1" applyBorder="1" applyAlignment="1" applyProtection="1">
      <alignment horizontal="left" vertical="center"/>
    </xf>
    <xf numFmtId="0" fontId="30" fillId="0" borderId="0" xfId="0" applyFont="1"/>
    <xf numFmtId="0" fontId="33" fillId="0" borderId="0" xfId="0" applyFont="1" applyBorder="1"/>
    <xf numFmtId="0" fontId="34" fillId="0" borderId="0" xfId="0" applyFont="1" applyBorder="1" applyAlignment="1">
      <alignment horizontal="right"/>
    </xf>
    <xf numFmtId="0" fontId="30" fillId="0" borderId="0" xfId="0" applyFont="1" applyBorder="1"/>
    <xf numFmtId="0" fontId="29" fillId="0" borderId="0" xfId="0" applyFont="1" applyAlignment="1">
      <alignment horizontal="left"/>
    </xf>
    <xf numFmtId="0" fontId="29" fillId="0" borderId="0" xfId="0" applyFont="1" applyAlignment="1">
      <alignment horizontal="right"/>
    </xf>
    <xf numFmtId="0" fontId="29" fillId="0" borderId="0" xfId="0" applyFont="1"/>
    <xf numFmtId="0" fontId="29" fillId="0" borderId="0" xfId="0" applyFont="1" applyAlignment="1">
      <alignment horizontal="right" vertical="top"/>
    </xf>
    <xf numFmtId="0" fontId="35" fillId="0" borderId="0" xfId="0" applyFont="1" applyAlignment="1">
      <alignment vertical="top" wrapText="1"/>
    </xf>
    <xf numFmtId="9" fontId="11" fillId="0" borderId="21" xfId="1" applyNumberFormat="1" applyFont="1" applyBorder="1" applyAlignment="1">
      <alignment horizontal="right"/>
    </xf>
    <xf numFmtId="0" fontId="32" fillId="0" borderId="0" xfId="0" applyFont="1" applyBorder="1" applyAlignment="1">
      <alignment horizontal="left"/>
    </xf>
    <xf numFmtId="0" fontId="37" fillId="0" borderId="0" xfId="0" applyFont="1"/>
    <xf numFmtId="0" fontId="38" fillId="0" borderId="0" xfId="0" applyFont="1" applyAlignment="1">
      <alignment horizontal="right" vertical="top" wrapText="1"/>
    </xf>
    <xf numFmtId="0" fontId="3" fillId="0" borderId="0" xfId="2" applyBorder="1" applyAlignment="1" applyProtection="1">
      <alignment horizontal="center" vertical="center"/>
    </xf>
    <xf numFmtId="0" fontId="42" fillId="0" borderId="4" xfId="2" applyFont="1" applyBorder="1" applyAlignment="1" applyProtection="1">
      <alignment vertical="center"/>
    </xf>
    <xf numFmtId="0" fontId="13" fillId="0" borderId="4" xfId="2" applyFont="1" applyBorder="1" applyAlignment="1" applyProtection="1">
      <alignment vertical="center"/>
    </xf>
    <xf numFmtId="0" fontId="13" fillId="0" borderId="5" xfId="2" applyFont="1" applyBorder="1" applyAlignment="1" applyProtection="1">
      <alignment vertical="center"/>
    </xf>
    <xf numFmtId="0" fontId="5" fillId="0" borderId="0" xfId="2" applyFont="1" applyBorder="1" applyAlignment="1" applyProtection="1">
      <alignment horizontal="left" vertical="center" wrapText="1"/>
    </xf>
    <xf numFmtId="0" fontId="6" fillId="6" borderId="12" xfId="2" applyFont="1" applyFill="1" applyBorder="1" applyAlignment="1" applyProtection="1">
      <alignment horizontal="center" vertical="center" wrapText="1"/>
    </xf>
    <xf numFmtId="0" fontId="8" fillId="0" borderId="0" xfId="2" applyFont="1" applyBorder="1" applyAlignment="1" applyProtection="1">
      <alignment vertical="center"/>
    </xf>
    <xf numFmtId="44" fontId="31" fillId="0" borderId="0" xfId="7" applyNumberFormat="1" applyFont="1" applyAlignment="1"/>
    <xf numFmtId="168" fontId="31" fillId="0" borderId="0" xfId="6" applyNumberFormat="1" applyFont="1" applyAlignment="1">
      <alignment horizontal="left"/>
    </xf>
    <xf numFmtId="0" fontId="40" fillId="5" borderId="12" xfId="2" applyFont="1" applyFill="1" applyBorder="1" applyAlignment="1" applyProtection="1">
      <alignment horizontal="center" vertical="center" wrapText="1"/>
    </xf>
    <xf numFmtId="0" fontId="42" fillId="0" borderId="0" xfId="2" applyFont="1" applyBorder="1" applyAlignment="1" applyProtection="1">
      <alignment horizontal="left" vertical="center"/>
    </xf>
    <xf numFmtId="0" fontId="42" fillId="0" borderId="0" xfId="2" applyFont="1" applyProtection="1">
      <protection locked="0"/>
    </xf>
    <xf numFmtId="0" fontId="42" fillId="0" borderId="0" xfId="2" applyFont="1" applyBorder="1" applyAlignment="1" applyProtection="1">
      <alignment vertical="center"/>
    </xf>
    <xf numFmtId="0" fontId="13" fillId="0" borderId="0" xfId="2" applyFont="1" applyBorder="1" applyAlignment="1" applyProtection="1">
      <alignment vertical="center"/>
    </xf>
    <xf numFmtId="0" fontId="13" fillId="0" borderId="2" xfId="2" applyFont="1" applyBorder="1" applyAlignment="1" applyProtection="1">
      <alignment vertical="center"/>
    </xf>
    <xf numFmtId="0" fontId="5" fillId="0" borderId="2" xfId="2" applyFont="1" applyBorder="1" applyAlignment="1" applyProtection="1">
      <alignment horizontal="left" vertical="center" wrapText="1"/>
    </xf>
    <xf numFmtId="169" fontId="41" fillId="0" borderId="4" xfId="3" applyNumberFormat="1" applyFont="1" applyFill="1" applyBorder="1" applyAlignment="1" applyProtection="1">
      <alignment horizontal="center" vertical="center"/>
      <protection locked="0"/>
    </xf>
    <xf numFmtId="0" fontId="3" fillId="0" borderId="0" xfId="2" applyFont="1" applyBorder="1" applyAlignment="1" applyProtection="1">
      <alignment horizontal="right" vertical="center"/>
    </xf>
    <xf numFmtId="0" fontId="6" fillId="0" borderId="2" xfId="2" applyFont="1" applyBorder="1" applyAlignment="1" applyProtection="1">
      <alignment horizontal="right" vertical="center"/>
    </xf>
    <xf numFmtId="0" fontId="6" fillId="0" borderId="16" xfId="2" applyFont="1" applyBorder="1" applyAlignment="1" applyProtection="1">
      <alignment vertical="center"/>
    </xf>
    <xf numFmtId="0" fontId="6" fillId="0" borderId="0" xfId="2" applyFont="1" applyBorder="1" applyAlignment="1" applyProtection="1">
      <alignment vertical="center"/>
    </xf>
    <xf numFmtId="0" fontId="6" fillId="0" borderId="16" xfId="2" applyFont="1" applyBorder="1" applyAlignment="1" applyProtection="1">
      <alignment horizontal="right" vertical="center"/>
    </xf>
    <xf numFmtId="0" fontId="6" fillId="0" borderId="17" xfId="2" applyFont="1" applyBorder="1" applyAlignment="1" applyProtection="1">
      <alignment horizontal="right" vertical="center"/>
    </xf>
    <xf numFmtId="0" fontId="42" fillId="0" borderId="0" xfId="2" applyFont="1" applyAlignment="1">
      <alignment vertical="center"/>
    </xf>
    <xf numFmtId="0" fontId="42" fillId="0" borderId="2" xfId="2" applyFont="1" applyBorder="1" applyAlignment="1">
      <alignment vertical="center"/>
    </xf>
    <xf numFmtId="0" fontId="8" fillId="0" borderId="16" xfId="2" applyFont="1" applyBorder="1" applyAlignment="1" applyProtection="1">
      <alignment vertical="center"/>
    </xf>
    <xf numFmtId="0" fontId="3" fillId="0" borderId="0" xfId="2" applyFill="1" applyProtection="1">
      <protection locked="0"/>
    </xf>
    <xf numFmtId="0" fontId="40" fillId="0" borderId="10" xfId="2" applyFont="1" applyFill="1" applyBorder="1" applyAlignment="1" applyProtection="1">
      <alignment horizontal="center" vertical="center" wrapText="1"/>
    </xf>
    <xf numFmtId="0" fontId="6" fillId="0" borderId="10" xfId="2" applyFont="1" applyFill="1" applyBorder="1" applyAlignment="1" applyProtection="1">
      <alignment horizontal="center" vertical="center" wrapText="1"/>
    </xf>
    <xf numFmtId="0" fontId="47" fillId="0" borderId="10" xfId="2" applyFont="1" applyFill="1" applyBorder="1" applyAlignment="1" applyProtection="1">
      <alignment vertical="center" wrapText="1"/>
    </xf>
    <xf numFmtId="0" fontId="36" fillId="0" borderId="0" xfId="0" applyFont="1" applyBorder="1" applyAlignment="1">
      <alignment horizontal="right" vertical="top"/>
    </xf>
    <xf numFmtId="44" fontId="31" fillId="0" borderId="0" xfId="7" applyNumberFormat="1" applyFont="1" applyAlignment="1">
      <alignment horizontal="left"/>
    </xf>
    <xf numFmtId="44" fontId="31" fillId="0" borderId="0" xfId="1" applyNumberFormat="1" applyFont="1" applyAlignment="1"/>
    <xf numFmtId="9" fontId="31" fillId="0" borderId="0" xfId="1" applyFont="1" applyAlignment="1"/>
    <xf numFmtId="49" fontId="49" fillId="0" borderId="19" xfId="0" applyNumberFormat="1" applyFont="1" applyBorder="1" applyAlignment="1">
      <alignment vertical="top" wrapText="1"/>
    </xf>
    <xf numFmtId="49" fontId="49" fillId="0" borderId="0" xfId="0" applyNumberFormat="1" applyFont="1" applyBorder="1" applyAlignment="1">
      <alignment vertical="top" wrapText="1"/>
    </xf>
    <xf numFmtId="49" fontId="49" fillId="0" borderId="24" xfId="0" applyNumberFormat="1" applyFont="1" applyBorder="1" applyAlignment="1">
      <alignment vertical="top" wrapText="1"/>
    </xf>
    <xf numFmtId="49" fontId="49" fillId="0" borderId="21" xfId="0" applyNumberFormat="1" applyFont="1" applyBorder="1" applyAlignment="1">
      <alignment vertical="top" wrapText="1"/>
    </xf>
    <xf numFmtId="49" fontId="49" fillId="0" borderId="22" xfId="0" applyNumberFormat="1" applyFont="1" applyBorder="1" applyAlignment="1">
      <alignment vertical="top" wrapText="1"/>
    </xf>
    <xf numFmtId="0" fontId="50" fillId="0" borderId="14" xfId="0" applyFont="1" applyBorder="1" applyAlignment="1">
      <alignment wrapText="1"/>
    </xf>
    <xf numFmtId="0" fontId="43" fillId="0" borderId="0" xfId="0" applyFont="1" applyAlignment="1">
      <alignment vertical="top" wrapText="1"/>
    </xf>
    <xf numFmtId="0" fontId="38" fillId="0" borderId="12" xfId="0" applyFont="1" applyBorder="1" applyAlignment="1">
      <alignment horizontal="right" vertical="top" wrapText="1"/>
    </xf>
    <xf numFmtId="0" fontId="50" fillId="0" borderId="0" xfId="0" applyFont="1" applyBorder="1" applyAlignment="1">
      <alignment wrapText="1"/>
    </xf>
    <xf numFmtId="0" fontId="51" fillId="0" borderId="0" xfId="0" applyFont="1" applyAlignment="1">
      <alignment horizontal="right"/>
    </xf>
    <xf numFmtId="0" fontId="52" fillId="0" borderId="0" xfId="0" applyFont="1" applyBorder="1" applyAlignment="1">
      <alignment horizontal="right" vertical="top"/>
    </xf>
    <xf numFmtId="0" fontId="53" fillId="0" borderId="0" xfId="0" applyFont="1" applyBorder="1" applyAlignment="1">
      <alignment horizontal="left"/>
    </xf>
    <xf numFmtId="0" fontId="54" fillId="0" borderId="0" xfId="0" applyFont="1" applyAlignment="1">
      <alignment horizontal="left"/>
    </xf>
    <xf numFmtId="165" fontId="55" fillId="0" borderId="0" xfId="2" applyNumberFormat="1" applyFont="1" applyBorder="1" applyAlignment="1" applyProtection="1">
      <alignment horizontal="center" vertical="center"/>
    </xf>
    <xf numFmtId="168" fontId="11" fillId="0" borderId="21" xfId="6" applyNumberFormat="1" applyFont="1" applyBorder="1" applyAlignment="1">
      <alignment horizontal="right"/>
    </xf>
    <xf numFmtId="0" fontId="17" fillId="0" borderId="0" xfId="0" applyFont="1" applyBorder="1" applyAlignment="1">
      <alignment horizontal="center" vertical="center"/>
    </xf>
    <xf numFmtId="49" fontId="27" fillId="0" borderId="0" xfId="0" applyNumberFormat="1" applyFont="1" applyBorder="1" applyAlignment="1">
      <alignment horizontal="center" vertical="center" wrapText="1"/>
    </xf>
    <xf numFmtId="0" fontId="29" fillId="0" borderId="0" xfId="0" applyFont="1" applyAlignment="1">
      <alignment horizontal="left" vertical="top" wrapText="1"/>
    </xf>
    <xf numFmtId="0" fontId="4" fillId="0" borderId="0" xfId="2" applyFont="1" applyAlignment="1" applyProtection="1">
      <alignment horizontal="center" vertical="top"/>
      <protection locked="0"/>
    </xf>
    <xf numFmtId="0" fontId="4" fillId="0" borderId="4" xfId="2" applyFont="1" applyBorder="1" applyAlignment="1" applyProtection="1">
      <alignment horizontal="center" vertical="center"/>
    </xf>
    <xf numFmtId="0" fontId="45" fillId="0" borderId="28" xfId="2" applyFont="1" applyBorder="1" applyAlignment="1" applyProtection="1">
      <alignment horizontal="center" vertical="center"/>
    </xf>
    <xf numFmtId="166" fontId="41" fillId="4" borderId="28" xfId="2" applyNumberFormat="1" applyFont="1" applyFill="1" applyBorder="1" applyAlignment="1" applyProtection="1">
      <alignment horizontal="center" vertical="center"/>
      <protection locked="0"/>
    </xf>
    <xf numFmtId="37" fontId="6" fillId="6" borderId="28" xfId="2" applyNumberFormat="1" applyFont="1" applyFill="1" applyBorder="1" applyAlignment="1" applyProtection="1">
      <alignment horizontal="center" vertical="center"/>
    </xf>
    <xf numFmtId="0" fontId="6" fillId="0" borderId="28" xfId="2" applyFont="1" applyBorder="1" applyAlignment="1" applyProtection="1">
      <alignment horizontal="center" vertical="center"/>
    </xf>
    <xf numFmtId="166" fontId="39" fillId="5" borderId="28" xfId="2" applyNumberFormat="1" applyFont="1" applyFill="1" applyBorder="1" applyAlignment="1" applyProtection="1">
      <alignment horizontal="center" vertical="center"/>
    </xf>
    <xf numFmtId="37" fontId="9" fillId="6" borderId="28" xfId="2" applyNumberFormat="1" applyFont="1" applyFill="1" applyBorder="1" applyAlignment="1" applyProtection="1">
      <alignment horizontal="center" vertical="center"/>
    </xf>
    <xf numFmtId="170" fontId="41" fillId="4" borderId="28" xfId="2" applyNumberFormat="1" applyFont="1" applyFill="1" applyBorder="1" applyAlignment="1" applyProtection="1">
      <alignment horizontal="center" vertical="center"/>
      <protection locked="0"/>
    </xf>
    <xf numFmtId="3" fontId="6" fillId="6" borderId="28" xfId="2" applyNumberFormat="1" applyFont="1" applyFill="1" applyBorder="1" applyAlignment="1" applyProtection="1">
      <alignment horizontal="center" vertical="center"/>
    </xf>
    <xf numFmtId="170" fontId="39" fillId="5" borderId="28" xfId="2" applyNumberFormat="1" applyFont="1" applyFill="1" applyBorder="1" applyAlignment="1" applyProtection="1">
      <alignment horizontal="center" vertical="center"/>
    </xf>
    <xf numFmtId="3" fontId="9" fillId="6" borderId="28" xfId="2" applyNumberFormat="1" applyFont="1" applyFill="1" applyBorder="1" applyAlignment="1" applyProtection="1">
      <alignment horizontal="center" vertical="center"/>
    </xf>
    <xf numFmtId="0" fontId="42" fillId="0" borderId="7" xfId="2" applyFont="1" applyBorder="1" applyAlignment="1" applyProtection="1">
      <alignment horizontal="left" vertical="center"/>
    </xf>
    <xf numFmtId="0" fontId="42" fillId="0" borderId="7" xfId="2" applyFont="1" applyBorder="1" applyAlignment="1">
      <alignment vertical="center"/>
    </xf>
    <xf numFmtId="0" fontId="42" fillId="0" borderId="8" xfId="2" applyFont="1" applyBorder="1" applyAlignment="1">
      <alignment vertical="center"/>
    </xf>
    <xf numFmtId="0" fontId="40" fillId="4" borderId="9" xfId="2" applyFont="1" applyFill="1" applyBorder="1" applyAlignment="1" applyProtection="1">
      <alignment horizontal="center" vertical="center" wrapText="1"/>
    </xf>
    <xf numFmtId="0" fontId="40" fillId="4" borderId="10" xfId="2" applyFont="1" applyFill="1" applyBorder="1" applyAlignment="1" applyProtection="1">
      <alignment horizontal="center" vertical="center" wrapText="1"/>
    </xf>
    <xf numFmtId="0" fontId="40" fillId="4" borderId="11" xfId="2" applyFont="1" applyFill="1" applyBorder="1" applyAlignment="1" applyProtection="1">
      <alignment horizontal="center" vertical="center" wrapText="1"/>
    </xf>
    <xf numFmtId="0" fontId="48" fillId="0" borderId="9" xfId="2" applyFont="1" applyBorder="1" applyAlignment="1" applyProtection="1">
      <alignment horizontal="left" vertical="center" wrapText="1"/>
    </xf>
    <xf numFmtId="0" fontId="48" fillId="0" borderId="10" xfId="2" applyFont="1" applyBorder="1" applyAlignment="1" applyProtection="1">
      <alignment horizontal="left" vertical="center" wrapText="1"/>
    </xf>
    <xf numFmtId="0" fontId="48" fillId="0" borderId="11" xfId="2" applyFont="1" applyBorder="1" applyAlignment="1" applyProtection="1">
      <alignment horizontal="left" vertical="center" wrapText="1"/>
    </xf>
    <xf numFmtId="169" fontId="41" fillId="4" borderId="9" xfId="3" applyNumberFormat="1" applyFont="1" applyFill="1" applyBorder="1" applyAlignment="1" applyProtection="1">
      <alignment horizontal="center" vertical="center"/>
      <protection locked="0"/>
    </xf>
    <xf numFmtId="169" fontId="41" fillId="4" borderId="10" xfId="3" applyNumberFormat="1" applyFont="1" applyFill="1" applyBorder="1" applyAlignment="1" applyProtection="1">
      <alignment horizontal="center" vertical="center"/>
      <protection locked="0"/>
    </xf>
    <xf numFmtId="169" fontId="41" fillId="4" borderId="11" xfId="3" applyNumberFormat="1" applyFont="1" applyFill="1" applyBorder="1" applyAlignment="1" applyProtection="1">
      <alignment horizontal="center" vertical="center"/>
      <protection locked="0"/>
    </xf>
    <xf numFmtId="0" fontId="5" fillId="0" borderId="25" xfId="2" applyFont="1" applyBorder="1" applyAlignment="1" applyProtection="1">
      <alignment horizontal="center" vertical="center" textRotation="45"/>
    </xf>
    <xf numFmtId="0" fontId="5" fillId="0" borderId="26" xfId="2" applyFont="1" applyBorder="1" applyAlignment="1" applyProtection="1">
      <alignment horizontal="center" vertical="center" textRotation="45"/>
    </xf>
    <xf numFmtId="0" fontId="5" fillId="0" borderId="27" xfId="2" applyFont="1" applyBorder="1" applyAlignment="1" applyProtection="1">
      <alignment horizontal="center" vertical="center" textRotation="45"/>
    </xf>
    <xf numFmtId="0" fontId="42" fillId="0" borderId="0" xfId="2" applyFont="1" applyBorder="1" applyAlignment="1" applyProtection="1">
      <alignment horizontal="left" vertical="center" wrapText="1"/>
    </xf>
    <xf numFmtId="0" fontId="42" fillId="0" borderId="0" xfId="2" applyFont="1" applyAlignment="1">
      <alignment vertical="center"/>
    </xf>
    <xf numFmtId="0" fontId="42" fillId="0" borderId="2" xfId="2" applyFont="1" applyBorder="1" applyAlignment="1">
      <alignment vertical="center"/>
    </xf>
    <xf numFmtId="9" fontId="41" fillId="4" borderId="9" xfId="4" applyFont="1" applyFill="1" applyBorder="1" applyAlignment="1" applyProtection="1">
      <alignment horizontal="center" vertical="center"/>
      <protection locked="0"/>
    </xf>
    <xf numFmtId="9" fontId="41" fillId="4" borderId="10" xfId="4" applyFont="1" applyFill="1" applyBorder="1" applyAlignment="1" applyProtection="1">
      <alignment horizontal="center" vertical="center"/>
      <protection locked="0"/>
    </xf>
    <xf numFmtId="9" fontId="41" fillId="4" borderId="11" xfId="4" applyFont="1" applyFill="1" applyBorder="1" applyAlignment="1" applyProtection="1">
      <alignment horizontal="center" vertical="center"/>
      <protection locked="0"/>
    </xf>
    <xf numFmtId="165" fontId="41" fillId="4" borderId="9" xfId="2" applyNumberFormat="1" applyFont="1" applyFill="1" applyBorder="1" applyAlignment="1" applyProtection="1">
      <alignment horizontal="center" vertical="center"/>
      <protection locked="0"/>
    </xf>
    <xf numFmtId="165" fontId="41" fillId="4" borderId="10" xfId="2" applyNumberFormat="1" applyFont="1" applyFill="1" applyBorder="1" applyAlignment="1" applyProtection="1">
      <alignment horizontal="center" vertical="center"/>
      <protection locked="0"/>
    </xf>
    <xf numFmtId="165" fontId="41" fillId="4" borderId="11" xfId="2" applyNumberFormat="1" applyFont="1" applyFill="1" applyBorder="1" applyAlignment="1" applyProtection="1">
      <alignment horizontal="center" vertical="center"/>
      <protection locked="0"/>
    </xf>
    <xf numFmtId="164" fontId="6" fillId="6" borderId="9" xfId="2" applyNumberFormat="1" applyFont="1" applyFill="1" applyBorder="1" applyAlignment="1" applyProtection="1">
      <alignment horizontal="center" vertical="center"/>
    </xf>
    <xf numFmtId="164" fontId="6" fillId="6" borderId="10" xfId="2" applyNumberFormat="1" applyFont="1" applyFill="1" applyBorder="1" applyAlignment="1" applyProtection="1">
      <alignment horizontal="center" vertical="center"/>
    </xf>
    <xf numFmtId="164" fontId="6" fillId="6" borderId="11" xfId="2" applyNumberFormat="1" applyFont="1" applyFill="1" applyBorder="1" applyAlignment="1" applyProtection="1">
      <alignment horizontal="center" vertical="center"/>
    </xf>
    <xf numFmtId="0" fontId="5" fillId="0" borderId="25" xfId="2" applyFont="1" applyFill="1" applyBorder="1" applyAlignment="1" applyProtection="1">
      <alignment horizontal="center" vertical="center" textRotation="45"/>
    </xf>
    <xf numFmtId="0" fontId="5" fillId="0" borderId="26" xfId="2" applyFont="1" applyFill="1" applyBorder="1" applyAlignment="1" applyProtection="1">
      <alignment horizontal="center" vertical="center" textRotation="45"/>
    </xf>
    <xf numFmtId="0" fontId="5" fillId="0" borderId="27" xfId="2" applyFont="1" applyFill="1" applyBorder="1" applyAlignment="1" applyProtection="1">
      <alignment horizontal="center" vertical="center" textRotation="45"/>
    </xf>
    <xf numFmtId="0" fontId="44" fillId="0" borderId="0" xfId="2" applyFont="1" applyBorder="1" applyAlignment="1" applyProtection="1">
      <alignment horizontal="left" vertical="center"/>
    </xf>
    <xf numFmtId="0" fontId="44" fillId="0" borderId="0" xfId="2" applyFont="1" applyAlignment="1">
      <alignment vertical="center"/>
    </xf>
    <xf numFmtId="0" fontId="44" fillId="0" borderId="2" xfId="2" applyFont="1" applyBorder="1" applyAlignment="1">
      <alignment vertical="center"/>
    </xf>
  </cellXfs>
  <cellStyles count="8">
    <cellStyle name="Comma" xfId="6" builtinId="3"/>
    <cellStyle name="Currency" xfId="7" builtinId="4"/>
    <cellStyle name="Currency 2" xfId="3"/>
    <cellStyle name="Hyperlink" xfId="5" builtinId="8"/>
    <cellStyle name="Normal" xfId="0" builtinId="0"/>
    <cellStyle name="Normal 2" xfId="2"/>
    <cellStyle name="Percent" xfId="1" builtinId="5"/>
    <cellStyle name="Percent 2" xfId="4"/>
  </cellStyles>
  <dxfs count="0"/>
  <tableStyles count="0" defaultTableStyle="TableStyleMedium9" defaultPivotStyle="PivotStyleMedium4"/>
  <colors>
    <mruColors>
      <color rgb="FFEEA41E"/>
      <color rgb="FFCE8A10"/>
      <color rgb="FFF4C268"/>
      <color rgb="FFDDD9C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1047751</xdr:colOff>
      <xdr:row>1</xdr:row>
      <xdr:rowOff>0</xdr:rowOff>
    </xdr:from>
    <xdr:ext cx="8210550" cy="1355911"/>
    <xdr:sp macro="" textlink="">
      <xdr:nvSpPr>
        <xdr:cNvPr id="3" name="TextBox 2"/>
        <xdr:cNvSpPr txBox="1"/>
      </xdr:nvSpPr>
      <xdr:spPr>
        <a:xfrm>
          <a:off x="2739839" y="134471"/>
          <a:ext cx="8210550" cy="135591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sz="1600" b="1"/>
            <a:t>How to use this </a:t>
          </a:r>
          <a:r>
            <a:rPr lang="en-US" sz="1600" b="1">
              <a:solidFill>
                <a:sysClr val="windowText" lastClr="000000"/>
              </a:solidFill>
            </a:rPr>
            <a:t>sheet: </a:t>
          </a:r>
          <a:r>
            <a:rPr lang="en-US" sz="1600" b="0">
              <a:solidFill>
                <a:sysClr val="windowText" lastClr="000000"/>
              </a:solidFill>
            </a:rPr>
            <a:t>Structure</a:t>
          </a:r>
          <a:r>
            <a:rPr lang="en-US" sz="1600" b="0" baseline="0">
              <a:solidFill>
                <a:sysClr val="windowText" lastClr="000000"/>
              </a:solidFill>
            </a:rPr>
            <a:t> your own Goals, Plan, Challenges, and Timeline using the methodology discussed in the HubSpot Goal- Setting </a:t>
          </a:r>
          <a:r>
            <a:rPr lang="en-US" sz="1600" b="0" baseline="0"/>
            <a:t>Webinar.</a:t>
          </a:r>
          <a:endParaRPr lang="en-US" sz="1600"/>
        </a:p>
        <a:p>
          <a:endParaRPr lang="en-US" sz="1600"/>
        </a:p>
        <a:p>
          <a:r>
            <a:rPr lang="en-US" sz="1600" b="1"/>
            <a:t>Next, </a:t>
          </a:r>
          <a:r>
            <a:rPr lang="en-US" sz="1600"/>
            <a:t>proceed to the "Business</a:t>
          </a:r>
          <a:r>
            <a:rPr lang="en-US" sz="1600" baseline="0"/>
            <a:t> Evaluation" tab to assess your current efforts and consider future improvements.</a:t>
          </a:r>
        </a:p>
      </xdr:txBody>
    </xdr:sp>
    <xdr:clientData/>
  </xdr:oneCellAnchor>
  <xdr:twoCellAnchor editAs="oneCell">
    <xdr:from>
      <xdr:col>1</xdr:col>
      <xdr:colOff>54429</xdr:colOff>
      <xdr:row>1</xdr:row>
      <xdr:rowOff>285750</xdr:rowOff>
    </xdr:from>
    <xdr:to>
      <xdr:col>3</xdr:col>
      <xdr:colOff>679767</xdr:colOff>
      <xdr:row>4</xdr:row>
      <xdr:rowOff>72628</xdr:rowOff>
    </xdr:to>
    <xdr:pic>
      <xdr:nvPicPr>
        <xdr:cNvPr id="4" name="Picture 3" descr="http://www.hubspot.com/Portals/53/images/HubSpot_logo_255x588.jp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942" b="12293"/>
        <a:stretch/>
      </xdr:blipFill>
      <xdr:spPr bwMode="auto">
        <a:xfrm>
          <a:off x="666750" y="625929"/>
          <a:ext cx="2217374" cy="807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2517320</xdr:colOff>
      <xdr:row>0</xdr:row>
      <xdr:rowOff>149679</xdr:rowOff>
    </xdr:from>
    <xdr:ext cx="6521905" cy="2091497"/>
    <xdr:sp macro="" textlink="">
      <xdr:nvSpPr>
        <xdr:cNvPr id="2" name="TextBox 1"/>
        <xdr:cNvSpPr txBox="1"/>
      </xdr:nvSpPr>
      <xdr:spPr>
        <a:xfrm>
          <a:off x="2719026" y="149679"/>
          <a:ext cx="6521905" cy="209149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sz="1600" b="1"/>
            <a:t>Complete the evaluation: </a:t>
          </a:r>
          <a:r>
            <a:rPr lang="en-US" sz="1600" b="0"/>
            <a:t>Answer the questions below </a:t>
          </a:r>
          <a:r>
            <a:rPr lang="en-US" sz="1600"/>
            <a:t>to receive a Marketing &amp; Revenue Assessment. Also, the outputs of these should help you refine your GPCT</a:t>
          </a:r>
          <a:r>
            <a:rPr lang="en-US" sz="1600" baseline="0"/>
            <a:t>, too.</a:t>
          </a:r>
          <a:endParaRPr lang="en-US" sz="1600"/>
        </a:p>
        <a:p>
          <a:endParaRPr lang="en-US" sz="1600"/>
        </a:p>
        <a:p>
          <a:r>
            <a:rPr lang="en-US" sz="1600" b="1"/>
            <a:t>Next: </a:t>
          </a:r>
          <a:r>
            <a:rPr lang="en-US" sz="1600" b="0"/>
            <a:t>C</a:t>
          </a:r>
          <a:r>
            <a:rPr lang="en-US" sz="1600"/>
            <a:t>ontinue</a:t>
          </a:r>
          <a:r>
            <a:rPr lang="en-US" sz="1600" baseline="0"/>
            <a:t> </a:t>
          </a:r>
          <a:r>
            <a:rPr lang="en-US" sz="1600"/>
            <a:t>to the "Inbound Marketing Goals" tab and</a:t>
          </a:r>
          <a:r>
            <a:rPr lang="en-US" sz="1600" baseline="0"/>
            <a:t> see how your website can help achieve your goals faster. You may also want to revise your GPCT on the previous tab with new  figures and information from this assessment.</a:t>
          </a:r>
        </a:p>
      </xdr:txBody>
    </xdr:sp>
    <xdr:clientData/>
  </xdr:oneCellAnchor>
  <xdr:twoCellAnchor editAs="oneCell">
    <xdr:from>
      <xdr:col>2</xdr:col>
      <xdr:colOff>68035</xdr:colOff>
      <xdr:row>2</xdr:row>
      <xdr:rowOff>81643</xdr:rowOff>
    </xdr:from>
    <xdr:to>
      <xdr:col>2</xdr:col>
      <xdr:colOff>2285409</xdr:colOff>
      <xdr:row>6</xdr:row>
      <xdr:rowOff>127056</xdr:rowOff>
    </xdr:to>
    <xdr:pic>
      <xdr:nvPicPr>
        <xdr:cNvPr id="3" name="Picture 2" descr="http://www.hubspot.com/Portals/53/images/HubSpot_logo_255x588.jp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942" b="12293"/>
        <a:stretch/>
      </xdr:blipFill>
      <xdr:spPr bwMode="auto">
        <a:xfrm>
          <a:off x="258535" y="462643"/>
          <a:ext cx="2217374" cy="807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223836</xdr:colOff>
      <xdr:row>12</xdr:row>
      <xdr:rowOff>694892</xdr:rowOff>
    </xdr:from>
    <xdr:to>
      <xdr:col>26</xdr:col>
      <xdr:colOff>214312</xdr:colOff>
      <xdr:row>47</xdr:row>
      <xdr:rowOff>127288</xdr:rowOff>
    </xdr:to>
    <xdr:pic>
      <xdr:nvPicPr>
        <xdr:cNvPr id="7"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53961" y="3290455"/>
          <a:ext cx="7086601" cy="6671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690562</xdr:colOff>
      <xdr:row>0</xdr:row>
      <xdr:rowOff>95249</xdr:rowOff>
    </xdr:from>
    <xdr:ext cx="8684760" cy="1876985"/>
    <xdr:sp macro="" textlink="">
      <xdr:nvSpPr>
        <xdr:cNvPr id="3" name="TextBox 2"/>
        <xdr:cNvSpPr txBox="1"/>
      </xdr:nvSpPr>
      <xdr:spPr>
        <a:xfrm>
          <a:off x="2573150" y="95249"/>
          <a:ext cx="8684760" cy="187698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sz="1600" b="1"/>
            <a:t>How to use</a:t>
          </a:r>
          <a:r>
            <a:rPr lang="en-US" sz="1600" b="1" baseline="0"/>
            <a:t> this calculator</a:t>
          </a:r>
          <a:r>
            <a:rPr lang="en-US" sz="1600" b="1"/>
            <a:t>: </a:t>
          </a:r>
          <a:r>
            <a:rPr lang="en-US" sz="1600" b="0"/>
            <a:t>Read through</a:t>
          </a:r>
          <a:r>
            <a:rPr lang="en-US" sz="1600" b="0" baseline="0"/>
            <a:t> sections 1-5 (listed on the left-hand side, below) after fully completing the "Evaluation" tab.</a:t>
          </a:r>
        </a:p>
        <a:p>
          <a:endParaRPr lang="en-US" sz="1600"/>
        </a:p>
        <a:p>
          <a:r>
            <a:rPr lang="en-US" sz="1600" b="1"/>
            <a:t>Next:</a:t>
          </a:r>
          <a:r>
            <a:rPr lang="en-US" sz="1600" b="0" baseline="0"/>
            <a:t> After reviewing the orange </a:t>
          </a:r>
          <a:r>
            <a:rPr lang="en-US" sz="1600" b="0" baseline="0">
              <a:solidFill>
                <a:srgbClr val="FFC000"/>
              </a:solidFill>
            </a:rPr>
            <a:t>calculator outputs</a:t>
          </a:r>
          <a:r>
            <a:rPr lang="en-US" sz="1600" b="0" baseline="0"/>
            <a:t>, tweak </a:t>
          </a:r>
          <a:r>
            <a:rPr lang="en-US" sz="1600" b="0" baseline="0">
              <a:solidFill>
                <a:sysClr val="windowText" lastClr="000000"/>
              </a:solidFill>
            </a:rPr>
            <a:t>the blue </a:t>
          </a:r>
          <a:r>
            <a:rPr lang="en-US" sz="1600" b="0" baseline="0">
              <a:solidFill>
                <a:schemeClr val="tx2">
                  <a:lumMod val="40000"/>
                  <a:lumOff val="60000"/>
                </a:schemeClr>
              </a:solidFill>
            </a:rPr>
            <a:t>input fields </a:t>
          </a:r>
          <a:r>
            <a:rPr lang="en-US" sz="1600" b="0" baseline="0"/>
            <a:t>to see how inbound marketing couldtransform your business to move you toward your revenue goals. Thousands of businesses reached their goals by implementing inbound marketing and using their website to transform their business.</a:t>
          </a:r>
          <a:endParaRPr lang="en-US" sz="1600" baseline="0"/>
        </a:p>
      </xdr:txBody>
    </xdr:sp>
    <xdr:clientData/>
  </xdr:oneCellAnchor>
  <xdr:twoCellAnchor editAs="oneCell">
    <xdr:from>
      <xdr:col>1</xdr:col>
      <xdr:colOff>95250</xdr:colOff>
      <xdr:row>2</xdr:row>
      <xdr:rowOff>27214</xdr:rowOff>
    </xdr:from>
    <xdr:to>
      <xdr:col>4</xdr:col>
      <xdr:colOff>540974</xdr:colOff>
      <xdr:row>6</xdr:row>
      <xdr:rowOff>72627</xdr:rowOff>
    </xdr:to>
    <xdr:pic>
      <xdr:nvPicPr>
        <xdr:cNvPr id="4" name="Picture 3" descr="http://www.hubspot.com/Portals/53/images/HubSpot_logo_255x588.jpg"/>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42" b="12293"/>
        <a:stretch/>
      </xdr:blipFill>
      <xdr:spPr bwMode="auto">
        <a:xfrm>
          <a:off x="190500" y="408214"/>
          <a:ext cx="2217374" cy="807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5"/>
  <sheetViews>
    <sheetView showGridLines="0" tabSelected="1" zoomScale="85" zoomScaleNormal="85" zoomScalePageLayoutView="85" workbookViewId="0"/>
  </sheetViews>
  <sheetFormatPr baseColWidth="10" defaultColWidth="0" defaultRowHeight="25" zeroHeight="1" x14ac:dyDescent="0"/>
  <cols>
    <col min="1" max="2" width="1.5" customWidth="1"/>
    <col min="3" max="3" width="22.5" style="69" customWidth="1"/>
    <col min="4" max="4" width="39" customWidth="1"/>
    <col min="5" max="5" width="5.6640625" customWidth="1"/>
    <col min="6" max="7" width="46.5" customWidth="1"/>
    <col min="8" max="8" width="1.5" customWidth="1"/>
    <col min="9" max="9" width="9.1640625" customWidth="1"/>
    <col min="10" max="16384" width="9.1640625" hidden="1"/>
  </cols>
  <sheetData>
    <row r="1" spans="1:8" ht="10.5" customHeight="1"/>
    <row r="2" spans="1:8"/>
    <row r="3" spans="1:8"/>
    <row r="4" spans="1:8"/>
    <row r="5" spans="1:8"/>
    <row r="6" spans="1:8" s="94" customFormat="1" ht="10.5" customHeight="1" thickBot="1">
      <c r="C6" s="105"/>
    </row>
    <row r="7" spans="1:8" ht="7.5" customHeight="1">
      <c r="B7" s="71"/>
      <c r="C7" s="72"/>
      <c r="D7" s="73"/>
      <c r="E7" s="73"/>
      <c r="F7" s="73"/>
      <c r="G7" s="73"/>
      <c r="H7" s="74"/>
    </row>
    <row r="8" spans="1:8">
      <c r="B8" s="75"/>
      <c r="C8" s="84"/>
      <c r="D8" s="85" t="s">
        <v>96</v>
      </c>
      <c r="E8" s="76"/>
      <c r="F8" s="85" t="s">
        <v>101</v>
      </c>
      <c r="G8" s="85" t="s">
        <v>102</v>
      </c>
      <c r="H8" s="77"/>
    </row>
    <row r="9" spans="1:8" ht="32.25" customHeight="1">
      <c r="B9" s="75"/>
      <c r="C9" s="156" t="s">
        <v>95</v>
      </c>
      <c r="D9" s="157" t="s">
        <v>97</v>
      </c>
      <c r="E9" s="70"/>
      <c r="F9" s="143" t="s">
        <v>94</v>
      </c>
      <c r="G9" s="143" t="s">
        <v>93</v>
      </c>
      <c r="H9" s="77"/>
    </row>
    <row r="10" spans="1:8" ht="48" customHeight="1">
      <c r="B10" s="75"/>
      <c r="C10" s="156"/>
      <c r="D10" s="157"/>
      <c r="E10" s="70"/>
      <c r="F10" s="142" t="s">
        <v>106</v>
      </c>
      <c r="G10" s="142" t="s">
        <v>157</v>
      </c>
      <c r="H10" s="77"/>
    </row>
    <row r="11" spans="1:8" ht="45" customHeight="1">
      <c r="B11" s="75"/>
      <c r="C11" s="86"/>
      <c r="D11" s="87"/>
      <c r="E11" s="8"/>
      <c r="F11" s="141" t="s">
        <v>168</v>
      </c>
      <c r="G11" s="141" t="s">
        <v>158</v>
      </c>
      <c r="H11" s="77"/>
    </row>
    <row r="12" spans="1:8" ht="42">
      <c r="B12" s="75"/>
      <c r="C12" s="156" t="s">
        <v>103</v>
      </c>
      <c r="D12" s="157" t="s">
        <v>98</v>
      </c>
      <c r="E12" s="70"/>
      <c r="F12" s="144" t="s">
        <v>169</v>
      </c>
      <c r="G12" s="144" t="s">
        <v>170</v>
      </c>
      <c r="H12" s="77"/>
    </row>
    <row r="13" spans="1:8" ht="47.25" customHeight="1">
      <c r="B13" s="75"/>
      <c r="C13" s="156"/>
      <c r="D13" s="157"/>
      <c r="E13" s="70"/>
      <c r="F13" s="145"/>
      <c r="G13" s="145" t="s">
        <v>159</v>
      </c>
      <c r="H13" s="77"/>
    </row>
    <row r="14" spans="1:8" s="8" customFormat="1" ht="14">
      <c r="A14"/>
      <c r="B14" s="75"/>
      <c r="C14" s="156"/>
      <c r="D14" s="157"/>
      <c r="E14" s="70"/>
      <c r="F14" s="142"/>
      <c r="G14" s="142"/>
      <c r="H14" s="77"/>
    </row>
    <row r="15" spans="1:8" ht="11.25" customHeight="1">
      <c r="B15" s="75"/>
      <c r="C15" s="86"/>
      <c r="D15" s="87"/>
      <c r="E15" s="8"/>
      <c r="F15" s="141"/>
      <c r="G15" s="141"/>
      <c r="H15" s="77"/>
    </row>
    <row r="16" spans="1:8" ht="61.5" customHeight="1">
      <c r="B16" s="75"/>
      <c r="C16" s="156" t="s">
        <v>104</v>
      </c>
      <c r="D16" s="157" t="s">
        <v>99</v>
      </c>
      <c r="E16" s="8"/>
      <c r="F16" s="144" t="s">
        <v>160</v>
      </c>
      <c r="G16" s="144" t="s">
        <v>161</v>
      </c>
      <c r="H16" s="77"/>
    </row>
    <row r="17" spans="2:8" ht="28">
      <c r="B17" s="75"/>
      <c r="C17" s="156"/>
      <c r="D17" s="157"/>
      <c r="E17" s="8"/>
      <c r="F17" s="145" t="s">
        <v>162</v>
      </c>
      <c r="G17" s="145" t="s">
        <v>163</v>
      </c>
      <c r="H17" s="77"/>
    </row>
    <row r="18" spans="2:8" ht="28">
      <c r="B18" s="75"/>
      <c r="C18" s="156"/>
      <c r="D18" s="157"/>
      <c r="E18" s="8"/>
      <c r="F18" s="142" t="s">
        <v>166</v>
      </c>
      <c r="G18" s="142" t="s">
        <v>167</v>
      </c>
      <c r="H18" s="77"/>
    </row>
    <row r="19" spans="2:8" ht="11.25" customHeight="1">
      <c r="B19" s="75"/>
      <c r="C19" s="86"/>
      <c r="D19" s="87"/>
      <c r="E19" s="8"/>
      <c r="F19" s="141"/>
      <c r="G19" s="141"/>
      <c r="H19" s="77"/>
    </row>
    <row r="20" spans="2:8" ht="63" customHeight="1">
      <c r="B20" s="75"/>
      <c r="C20" s="156" t="s">
        <v>105</v>
      </c>
      <c r="D20" s="157" t="s">
        <v>100</v>
      </c>
      <c r="E20" s="8"/>
      <c r="F20" s="144" t="s">
        <v>155</v>
      </c>
      <c r="G20" s="144" t="s">
        <v>164</v>
      </c>
      <c r="H20" s="77"/>
    </row>
    <row r="21" spans="2:8" ht="28">
      <c r="B21" s="75"/>
      <c r="C21" s="156"/>
      <c r="D21" s="157"/>
      <c r="E21" s="8"/>
      <c r="F21" s="142" t="s">
        <v>156</v>
      </c>
      <c r="G21" s="142" t="s">
        <v>165</v>
      </c>
      <c r="H21" s="77"/>
    </row>
    <row r="22" spans="2:8" ht="7.5" customHeight="1" thickBot="1">
      <c r="B22" s="78"/>
      <c r="C22" s="79"/>
      <c r="D22" s="80"/>
      <c r="E22" s="81"/>
      <c r="F22" s="82"/>
      <c r="G22" s="82"/>
      <c r="H22" s="83"/>
    </row>
    <row r="23" spans="2:8"/>
    <row r="24" spans="2:8" hidden="1"/>
    <row r="25" spans="2:8" hidden="1"/>
    <row r="26" spans="2:8" hidden="1"/>
    <row r="27" spans="2:8" hidden="1"/>
    <row r="28" spans="2:8" hidden="1"/>
    <row r="29" spans="2:8" hidden="1"/>
    <row r="30" spans="2:8" hidden="1"/>
    <row r="31" spans="2:8" hidden="1"/>
    <row r="32" spans="2:8" hidden="1"/>
    <row r="33" hidden="1"/>
    <row r="34" hidden="1"/>
    <row r="35" hidden="1"/>
    <row r="36" hidden="1"/>
    <row r="37" hidden="1"/>
    <row r="38" hidden="1"/>
    <row r="39" hidden="1"/>
    <row r="40" hidden="1"/>
    <row r="41" hidden="1"/>
    <row r="42" hidden="1"/>
    <row r="43" hidden="1"/>
    <row r="44" hidden="1"/>
    <row r="45" hidden="1"/>
    <row r="46" hidden="1"/>
    <row r="47" hidden="1"/>
    <row r="48" hidden="1"/>
    <row r="49" spans="1:1" hidden="1"/>
    <row r="50" spans="1:1" hidden="1"/>
    <row r="51" spans="1:1" hidden="1"/>
    <row r="52" spans="1:1" hidden="1"/>
    <row r="53" spans="1:1" hidden="1"/>
    <row r="54" spans="1:1" hidden="1"/>
    <row r="55" spans="1:1" hidden="1"/>
    <row r="56" spans="1:1" hidden="1"/>
    <row r="57" spans="1:1" hidden="1"/>
    <row r="58" spans="1:1" hidden="1"/>
    <row r="59" spans="1:1" hidden="1"/>
    <row r="60" spans="1:1" hidden="1"/>
    <row r="61" spans="1:1" hidden="1"/>
    <row r="62" spans="1:1" hidden="1">
      <c r="A62" s="5"/>
    </row>
    <row r="63" spans="1:1" hidden="1"/>
    <row r="64" spans="1:1" hidden="1"/>
    <row r="65" hidden="1"/>
    <row r="66" hidden="1"/>
    <row r="67" hidden="1"/>
    <row r="68" hidden="1"/>
    <row r="69" hidden="1"/>
    <row r="70" hidden="1"/>
    <row r="71" hidden="1"/>
    <row r="72" hidden="1"/>
    <row r="73" hidden="1"/>
    <row r="74" hidden="1"/>
    <row r="75" hidden="1"/>
    <row r="76" hidden="1"/>
    <row r="77" hidden="1"/>
    <row r="78" hidden="1"/>
    <row r="79" hidden="1"/>
    <row r="80" hidden="1"/>
    <row r="81" spans="1:1" hidden="1"/>
    <row r="82" spans="1:1" hidden="1"/>
    <row r="83" spans="1:1" hidden="1"/>
    <row r="84" spans="1:1" hidden="1"/>
    <row r="85" spans="1:1" hidden="1"/>
    <row r="86" spans="1:1" hidden="1"/>
    <row r="87" spans="1:1" hidden="1">
      <c r="A87" s="8"/>
    </row>
    <row r="88" spans="1:1" hidden="1">
      <c r="A88" s="8"/>
    </row>
    <row r="89" spans="1:1" hidden="1"/>
    <row r="90" spans="1:1" hidden="1"/>
    <row r="91" spans="1:1" hidden="1"/>
    <row r="92" spans="1:1" hidden="1"/>
    <row r="93" spans="1:1" hidden="1"/>
    <row r="94" spans="1:1" hidden="1"/>
    <row r="95" spans="1:1" hidden="1"/>
    <row r="96" spans="1:1" hidden="1"/>
    <row r="97" spans="1:1" hidden="1"/>
    <row r="98" spans="1:1" hidden="1"/>
    <row r="99" spans="1:1" hidden="1"/>
    <row r="100" spans="1:1" hidden="1"/>
    <row r="101" spans="1:1" hidden="1"/>
    <row r="102" spans="1:1" hidden="1"/>
    <row r="103" spans="1:1" hidden="1"/>
    <row r="104" spans="1:1" hidden="1"/>
    <row r="105" spans="1:1" hidden="1">
      <c r="A105" s="5"/>
    </row>
  </sheetData>
  <mergeCells count="8">
    <mergeCell ref="C16:C18"/>
    <mergeCell ref="D16:D18"/>
    <mergeCell ref="C20:C21"/>
    <mergeCell ref="D20:D21"/>
    <mergeCell ref="C9:C10"/>
    <mergeCell ref="C12:C14"/>
    <mergeCell ref="D9:D10"/>
    <mergeCell ref="D12:D14"/>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autoPageBreaks="0"/>
  </sheetPr>
  <dimension ref="A1:X111"/>
  <sheetViews>
    <sheetView showGridLines="0" topLeftCell="A29" workbookViewId="0">
      <selection activeCell="C78" sqref="C78"/>
    </sheetView>
  </sheetViews>
  <sheetFormatPr baseColWidth="10" defaultColWidth="0" defaultRowHeight="14" zeroHeight="1" x14ac:dyDescent="0"/>
  <cols>
    <col min="1" max="2" width="1.5" customWidth="1"/>
    <col min="3" max="3" width="94.83203125" customWidth="1"/>
    <col min="4" max="4" width="20.5" customWidth="1"/>
    <col min="5" max="5" width="18.83203125" customWidth="1"/>
    <col min="6" max="12" width="8.83203125" hidden="1" customWidth="1"/>
    <col min="13" max="13" width="44.33203125" hidden="1" customWidth="1"/>
    <col min="14" max="14" width="1.5" customWidth="1"/>
    <col min="15" max="15" width="8.83203125" hidden="1" customWidth="1"/>
    <col min="16" max="19" width="8.83203125" customWidth="1"/>
    <col min="20" max="20" width="13.5" bestFit="1" customWidth="1"/>
    <col min="21" max="21" width="8.83203125" customWidth="1"/>
    <col min="22" max="24" width="0" hidden="1" customWidth="1"/>
    <col min="25" max="16384" width="8.83203125" hidden="1"/>
  </cols>
  <sheetData>
    <row r="1" spans="2:14"/>
    <row r="2" spans="2:14"/>
    <row r="3" spans="2:14"/>
    <row r="4" spans="2:14"/>
    <row r="5" spans="2:14"/>
    <row r="6" spans="2:14"/>
    <row r="7" spans="2:14"/>
    <row r="8" spans="2:14"/>
    <row r="9" spans="2:14"/>
    <row r="10" spans="2:14"/>
    <row r="11" spans="2:14"/>
    <row r="12" spans="2:14"/>
    <row r="13" spans="2:14" ht="4.5" customHeight="1"/>
    <row r="14" spans="2:14" ht="23">
      <c r="B14" s="50" t="s">
        <v>119</v>
      </c>
      <c r="C14" s="49"/>
      <c r="D14" s="49"/>
      <c r="E14" s="63" t="s">
        <v>56</v>
      </c>
      <c r="F14" s="29"/>
      <c r="G14" s="29"/>
      <c r="H14" s="29"/>
      <c r="I14" s="29"/>
      <c r="J14" s="29"/>
      <c r="K14" s="29"/>
      <c r="L14" s="29"/>
      <c r="M14" s="29"/>
      <c r="N14" s="30"/>
    </row>
    <row r="15" spans="2:14">
      <c r="B15" s="33"/>
      <c r="C15" s="46" t="s">
        <v>83</v>
      </c>
      <c r="D15" s="46"/>
      <c r="E15" s="64">
        <v>100000</v>
      </c>
      <c r="F15" s="8"/>
      <c r="G15" s="8"/>
      <c r="H15" s="8"/>
      <c r="I15" s="8"/>
      <c r="J15" s="8"/>
      <c r="K15" s="8"/>
      <c r="L15" s="8"/>
      <c r="M15" s="8"/>
      <c r="N15" s="32"/>
    </row>
    <row r="16" spans="2:14">
      <c r="B16" s="33"/>
      <c r="C16" s="46" t="s">
        <v>152</v>
      </c>
      <c r="D16" s="46"/>
      <c r="E16" s="64">
        <v>10000</v>
      </c>
      <c r="F16" s="8"/>
      <c r="G16" s="8"/>
      <c r="H16" s="8"/>
      <c r="I16" s="8"/>
      <c r="J16" s="8"/>
      <c r="K16" s="8"/>
      <c r="L16" s="8"/>
      <c r="M16" s="8"/>
      <c r="N16" s="32"/>
    </row>
    <row r="17" spans="2:20">
      <c r="B17" s="33"/>
      <c r="C17" s="48" t="s">
        <v>74</v>
      </c>
      <c r="D17" s="48"/>
      <c r="E17" s="52">
        <v>5</v>
      </c>
      <c r="F17" s="8"/>
      <c r="G17" s="8"/>
      <c r="H17" s="8"/>
      <c r="I17" s="8"/>
      <c r="J17" s="8"/>
      <c r="K17" s="8"/>
      <c r="L17" s="8"/>
      <c r="M17" s="8"/>
      <c r="N17" s="32"/>
    </row>
    <row r="18" spans="2:20">
      <c r="B18" s="33"/>
      <c r="C18" s="41" t="s">
        <v>75</v>
      </c>
      <c r="D18" s="41"/>
      <c r="E18" s="51">
        <v>8</v>
      </c>
      <c r="F18" s="8"/>
      <c r="G18" s="8"/>
      <c r="H18" s="8"/>
      <c r="I18" s="8"/>
      <c r="J18" s="8"/>
      <c r="K18" s="8"/>
      <c r="L18" s="8"/>
      <c r="M18" s="8"/>
      <c r="N18" s="32"/>
    </row>
    <row r="19" spans="2:20">
      <c r="B19" s="33"/>
      <c r="C19" s="42" t="s">
        <v>76</v>
      </c>
      <c r="D19" s="42"/>
      <c r="E19" s="51">
        <v>3</v>
      </c>
      <c r="F19" s="8"/>
      <c r="G19" s="8"/>
      <c r="H19" s="8"/>
      <c r="I19" s="8"/>
      <c r="J19" s="8"/>
      <c r="K19" s="8"/>
      <c r="L19" s="8"/>
      <c r="M19" s="8"/>
      <c r="N19" s="32"/>
    </row>
    <row r="20" spans="2:20">
      <c r="B20" s="33"/>
      <c r="C20" s="42" t="s">
        <v>77</v>
      </c>
      <c r="D20" s="42"/>
      <c r="E20" s="51">
        <v>1</v>
      </c>
      <c r="F20" s="8"/>
      <c r="G20" s="8"/>
      <c r="H20" s="8"/>
      <c r="I20" s="8"/>
      <c r="J20" s="8"/>
      <c r="K20" s="8"/>
      <c r="L20" s="8"/>
      <c r="M20" s="8"/>
      <c r="N20" s="32"/>
    </row>
    <row r="21" spans="2:20">
      <c r="B21" s="33"/>
      <c r="C21" s="61" t="s">
        <v>118</v>
      </c>
      <c r="D21" s="61"/>
      <c r="E21" s="51">
        <v>3</v>
      </c>
      <c r="F21" s="8"/>
      <c r="G21" s="8"/>
      <c r="H21" s="8"/>
      <c r="I21" s="8"/>
      <c r="J21" s="8"/>
      <c r="K21" s="8"/>
      <c r="L21" s="8"/>
      <c r="M21" s="8"/>
      <c r="N21" s="32"/>
    </row>
    <row r="22" spans="2:20">
      <c r="B22" s="33"/>
      <c r="C22" s="41" t="s">
        <v>171</v>
      </c>
      <c r="D22" s="61"/>
      <c r="E22" s="64">
        <v>10000</v>
      </c>
      <c r="F22" s="8"/>
      <c r="G22" s="8"/>
      <c r="H22" s="8"/>
      <c r="I22" s="8"/>
      <c r="J22" s="8"/>
      <c r="K22" s="8"/>
      <c r="L22" s="8"/>
      <c r="M22" s="8"/>
      <c r="N22" s="32"/>
    </row>
    <row r="23" spans="2:20">
      <c r="B23" s="33"/>
      <c r="C23" s="41" t="s">
        <v>172</v>
      </c>
      <c r="D23" s="61"/>
      <c r="E23" s="64">
        <v>4000</v>
      </c>
      <c r="F23" s="8"/>
      <c r="G23" s="8"/>
      <c r="H23" s="8"/>
      <c r="I23" s="8"/>
      <c r="J23" s="8"/>
      <c r="K23" s="8"/>
      <c r="L23" s="8"/>
      <c r="M23" s="8"/>
      <c r="N23" s="32"/>
    </row>
    <row r="24" spans="2:20" ht="7.5" customHeight="1">
      <c r="B24" s="33"/>
      <c r="C24" s="44"/>
      <c r="D24" s="44"/>
      <c r="E24" s="53"/>
      <c r="F24" s="8"/>
      <c r="G24" s="8"/>
      <c r="H24" s="8"/>
      <c r="I24" s="8"/>
      <c r="J24" s="8"/>
      <c r="K24" s="8"/>
      <c r="L24" s="8"/>
      <c r="M24" s="8"/>
      <c r="N24" s="32"/>
    </row>
    <row r="25" spans="2:20" ht="18">
      <c r="B25" s="33"/>
      <c r="C25" s="39" t="s">
        <v>88</v>
      </c>
      <c r="D25" s="39"/>
      <c r="E25" s="54"/>
      <c r="F25" s="8"/>
      <c r="G25" s="8"/>
      <c r="H25" s="8"/>
      <c r="I25" s="8"/>
      <c r="J25" s="8"/>
      <c r="K25" s="8"/>
      <c r="L25" s="8"/>
      <c r="M25" s="8"/>
      <c r="N25" s="32"/>
    </row>
    <row r="26" spans="2:20">
      <c r="B26" s="33"/>
      <c r="C26" s="46" t="s">
        <v>80</v>
      </c>
      <c r="D26" s="46"/>
      <c r="E26" s="55">
        <v>3</v>
      </c>
      <c r="F26" s="8"/>
      <c r="G26" s="8"/>
      <c r="H26" s="8"/>
      <c r="I26" s="8"/>
      <c r="J26" s="8"/>
      <c r="K26" s="8"/>
      <c r="L26" s="8"/>
      <c r="M26" s="8"/>
      <c r="N26" s="32"/>
    </row>
    <row r="27" spans="2:20">
      <c r="B27" s="33"/>
      <c r="C27" s="47" t="s">
        <v>69</v>
      </c>
      <c r="D27" s="47"/>
      <c r="E27" s="56">
        <v>100</v>
      </c>
      <c r="F27" s="8"/>
      <c r="G27" s="8"/>
      <c r="H27" s="8"/>
      <c r="I27" s="8"/>
      <c r="J27" s="8"/>
      <c r="K27" s="8"/>
      <c r="L27" s="8"/>
      <c r="M27" s="8"/>
      <c r="N27" s="32"/>
    </row>
    <row r="28" spans="2:20">
      <c r="B28" s="33"/>
      <c r="C28" s="47" t="s">
        <v>70</v>
      </c>
      <c r="D28" s="47"/>
      <c r="E28" s="57">
        <v>0.5</v>
      </c>
      <c r="F28" s="8"/>
      <c r="G28" s="8"/>
      <c r="H28" s="8"/>
      <c r="I28" s="8"/>
      <c r="J28" s="8"/>
      <c r="K28" s="8"/>
      <c r="L28" s="8"/>
      <c r="M28" s="8"/>
      <c r="N28" s="32"/>
    </row>
    <row r="29" spans="2:20">
      <c r="B29" s="33"/>
      <c r="C29" s="47" t="s">
        <v>71</v>
      </c>
      <c r="D29" s="47"/>
      <c r="E29" s="57">
        <v>0</v>
      </c>
      <c r="F29" s="8"/>
      <c r="G29" s="8"/>
      <c r="H29" s="8"/>
      <c r="I29" s="8"/>
      <c r="J29" s="8"/>
      <c r="K29" s="8"/>
      <c r="L29" s="8"/>
      <c r="M29" s="8"/>
      <c r="N29" s="32"/>
    </row>
    <row r="30" spans="2:20">
      <c r="B30" s="33"/>
      <c r="C30" s="47" t="s">
        <v>72</v>
      </c>
      <c r="D30" s="47"/>
      <c r="E30" s="57">
        <v>12</v>
      </c>
      <c r="F30" s="8"/>
      <c r="G30" s="8"/>
      <c r="H30" s="8"/>
      <c r="I30" s="8"/>
      <c r="J30" s="8"/>
      <c r="K30" s="8"/>
      <c r="L30" s="8"/>
      <c r="M30" s="8"/>
      <c r="N30" s="32"/>
      <c r="T30" s="67"/>
    </row>
    <row r="31" spans="2:20" ht="7.5" customHeight="1">
      <c r="B31" s="33"/>
      <c r="C31" s="44"/>
      <c r="D31" s="44"/>
      <c r="E31" s="53"/>
      <c r="F31" s="8"/>
      <c r="G31" s="8"/>
      <c r="H31" s="8"/>
      <c r="I31" s="8"/>
      <c r="J31" s="8"/>
      <c r="K31" s="8"/>
      <c r="L31" s="8"/>
      <c r="M31" s="8"/>
      <c r="N31" s="32"/>
    </row>
    <row r="32" spans="2:20" ht="18">
      <c r="B32" s="33"/>
      <c r="C32" s="45" t="s">
        <v>89</v>
      </c>
      <c r="D32" s="45"/>
      <c r="E32" s="58"/>
      <c r="F32" s="8"/>
      <c r="G32" s="8"/>
      <c r="H32" s="8"/>
      <c r="I32" s="8"/>
      <c r="J32" s="8"/>
      <c r="K32" s="8"/>
      <c r="L32" s="8"/>
      <c r="M32" s="8"/>
      <c r="N32" s="32"/>
      <c r="T32" s="67"/>
    </row>
    <row r="33" spans="2:20">
      <c r="B33" s="33"/>
      <c r="C33" s="46" t="s">
        <v>84</v>
      </c>
      <c r="D33" s="46"/>
      <c r="E33" s="59">
        <v>3</v>
      </c>
      <c r="F33" s="8"/>
      <c r="G33" s="8"/>
      <c r="H33" s="8"/>
      <c r="I33" s="8"/>
      <c r="J33" s="8"/>
      <c r="K33" s="8"/>
      <c r="L33" s="8"/>
      <c r="M33" s="8"/>
      <c r="N33" s="32"/>
      <c r="T33" s="68"/>
    </row>
    <row r="34" spans="2:20">
      <c r="B34" s="33"/>
      <c r="C34" s="47" t="s">
        <v>73</v>
      </c>
      <c r="D34" s="47"/>
      <c r="E34" s="56">
        <v>50</v>
      </c>
      <c r="F34" s="8"/>
      <c r="G34" s="8"/>
      <c r="H34" s="8"/>
      <c r="I34" s="8"/>
      <c r="J34" s="8"/>
      <c r="K34" s="8"/>
      <c r="L34" s="8"/>
      <c r="M34" s="8"/>
      <c r="N34" s="32"/>
    </row>
    <row r="35" spans="2:20">
      <c r="B35" s="33"/>
      <c r="C35" s="47" t="s">
        <v>87</v>
      </c>
      <c r="D35" s="47"/>
      <c r="E35" s="62">
        <v>50</v>
      </c>
      <c r="F35" s="8"/>
      <c r="G35" s="8"/>
      <c r="H35" s="8"/>
      <c r="I35" s="8"/>
      <c r="J35" s="8"/>
      <c r="K35" s="8"/>
      <c r="L35" s="8"/>
      <c r="M35" s="8"/>
      <c r="N35" s="32"/>
    </row>
    <row r="36" spans="2:20" s="8" customFormat="1" ht="7.5" customHeight="1">
      <c r="B36" s="34"/>
      <c r="C36" s="36"/>
      <c r="D36" s="36"/>
      <c r="E36" s="35"/>
      <c r="F36" s="36"/>
      <c r="G36" s="36"/>
      <c r="H36" s="36"/>
      <c r="I36" s="36"/>
      <c r="J36" s="36"/>
      <c r="K36" s="36"/>
      <c r="L36" s="36"/>
      <c r="M36" s="36"/>
      <c r="N36" s="37"/>
    </row>
    <row r="37" spans="2:20" s="8" customFormat="1" ht="7.5" customHeight="1">
      <c r="E37" s="31"/>
    </row>
    <row r="38" spans="2:20" ht="18">
      <c r="C38" s="26" t="s">
        <v>78</v>
      </c>
      <c r="D38" s="138">
        <f>E28*E27</f>
        <v>50</v>
      </c>
    </row>
    <row r="39" spans="2:20" ht="18">
      <c r="C39" s="26" t="s">
        <v>81</v>
      </c>
      <c r="D39" s="138">
        <f>E29*E27</f>
        <v>0</v>
      </c>
    </row>
    <row r="40" spans="2:20" ht="18">
      <c r="C40" s="26" t="s">
        <v>82</v>
      </c>
      <c r="D40" s="138">
        <f>D38-D39+E27*E26</f>
        <v>350</v>
      </c>
    </row>
    <row r="41" spans="2:20" ht="8.25" customHeight="1">
      <c r="C41" s="26"/>
      <c r="D41" s="138"/>
    </row>
    <row r="42" spans="2:20" ht="18">
      <c r="C42" s="26" t="s">
        <v>86</v>
      </c>
      <c r="D42" s="138">
        <f>E33*E34</f>
        <v>150</v>
      </c>
    </row>
    <row r="43" spans="2:20" ht="18">
      <c r="C43" s="26" t="s">
        <v>85</v>
      </c>
      <c r="D43" s="138">
        <f>E35*E34</f>
        <v>2500</v>
      </c>
    </row>
    <row r="44" spans="2:20" ht="8.25" customHeight="1">
      <c r="C44" s="26"/>
      <c r="D44" s="138"/>
    </row>
    <row r="45" spans="2:20" ht="18">
      <c r="C45" s="26" t="s">
        <v>79</v>
      </c>
      <c r="D45" s="114">
        <f>D42+D40</f>
        <v>500</v>
      </c>
    </row>
    <row r="46" spans="2:20" ht="18">
      <c r="C46" s="26" t="s">
        <v>90</v>
      </c>
      <c r="D46" s="140">
        <f>(D43+D38)/D45</f>
        <v>5.0999999999999996</v>
      </c>
    </row>
    <row r="47" spans="2:20" ht="18">
      <c r="C47" s="26" t="s">
        <v>154</v>
      </c>
      <c r="D47" s="138">
        <f>IF(E16-D45&lt;=0,"No Shortfall",E16-D45)</f>
        <v>9500</v>
      </c>
    </row>
    <row r="48" spans="2:20" ht="8.25" customHeight="1">
      <c r="C48" s="26"/>
      <c r="D48" s="139"/>
    </row>
    <row r="49" spans="2:15" ht="18" hidden="1">
      <c r="C49" s="26" t="str">
        <f>"Monthly Revenue in "&amp;D51&amp;" months (time to reach goal):"</f>
        <v>Monthly Revenue in 2 months (time to reach goal):</v>
      </c>
      <c r="D49" s="114">
        <f>IF(D46=0,D45,D45*(1+D46)^D51)</f>
        <v>18604.999999999996</v>
      </c>
    </row>
    <row r="50" spans="2:15" ht="18">
      <c r="C50" s="26" t="str">
        <f>"Monthly Revenue in "&amp;E17&amp;" months (time to reach goal):"</f>
        <v>Monthly Revenue in 5 months (time to reach goal):</v>
      </c>
      <c r="D50" s="114">
        <f>IF(D46=0,D45,D45*(1+D46)^E17)</f>
        <v>4222981.504999999</v>
      </c>
    </row>
    <row r="51" spans="2:15" ht="18">
      <c r="C51" s="26" t="s">
        <v>153</v>
      </c>
      <c r="D51" s="115">
        <f>IF(D46=0,"No Growth",IF(ROUNDUP(LN(E16/D45)/(LN(1+D46)),0)&lt;0,"At Goal Today",ROUNDUP(LN(E16/D45)/(LN(1+D46)),0)))</f>
        <v>2</v>
      </c>
    </row>
    <row r="52" spans="2:15" ht="8.25" customHeight="1">
      <c r="C52" s="65"/>
      <c r="D52" s="66"/>
    </row>
    <row r="53" spans="2:15" ht="20">
      <c r="C53" s="137" t="s">
        <v>123</v>
      </c>
      <c r="D53" s="152" t="str">
        <f>IF(ISERROR(D51),"Please complete the blue answers above first",IF(D51="At Goal Today","You're already at your goal. Try setting a more aggressive goal.",IF(D51&gt;E17,D51&amp;" Months to Achieve Goal - Longer than Your Goal Timeline of "&amp;E17&amp;" Months",D51&amp;" Months to Achieve Goal - Within Goal Timeline of "&amp;E17&amp;" Months")))</f>
        <v>2 Months to Achieve Goal - Within Goal Timeline of 5 Months</v>
      </c>
    </row>
    <row r="54" spans="2:15" ht="20">
      <c r="C54" s="137"/>
      <c r="D54" s="151"/>
      <c r="E54" s="104"/>
    </row>
    <row r="55" spans="2:15" ht="25">
      <c r="B55" s="38" t="s">
        <v>130</v>
      </c>
      <c r="C55" s="29"/>
      <c r="D55" s="29"/>
      <c r="E55" s="63" t="s">
        <v>56</v>
      </c>
      <c r="F55" s="28" t="s">
        <v>46</v>
      </c>
      <c r="G55" s="28" t="s">
        <v>47</v>
      </c>
      <c r="H55" s="28" t="s">
        <v>48</v>
      </c>
      <c r="I55" s="28" t="s">
        <v>50</v>
      </c>
      <c r="J55" s="28" t="s">
        <v>36</v>
      </c>
      <c r="K55" s="28" t="s">
        <v>37</v>
      </c>
      <c r="L55" s="28" t="s">
        <v>38</v>
      </c>
      <c r="M55" s="28" t="s">
        <v>42</v>
      </c>
      <c r="N55" s="30"/>
    </row>
    <row r="56" spans="2:15" ht="18">
      <c r="B56" s="33"/>
      <c r="C56" s="43" t="s">
        <v>39</v>
      </c>
      <c r="D56" s="43"/>
      <c r="E56" s="96" t="s">
        <v>45</v>
      </c>
      <c r="F56" s="8">
        <v>7</v>
      </c>
      <c r="G56" s="8"/>
      <c r="H56" s="8"/>
      <c r="I56" s="8"/>
      <c r="J56" s="8"/>
      <c r="K56" s="8"/>
      <c r="L56" s="8"/>
      <c r="M56" s="8">
        <f t="shared" ref="M56" si="0">IF(E56="YES", F56, 0)</f>
        <v>0</v>
      </c>
      <c r="N56" s="32"/>
      <c r="O56">
        <f>F56-M56</f>
        <v>7</v>
      </c>
    </row>
    <row r="57" spans="2:15">
      <c r="B57" s="33"/>
      <c r="C57" s="42" t="s">
        <v>61</v>
      </c>
      <c r="D57" s="42"/>
      <c r="E57" s="57" t="s">
        <v>45</v>
      </c>
      <c r="F57" s="8">
        <v>1</v>
      </c>
      <c r="G57" s="8"/>
      <c r="H57" s="8"/>
      <c r="I57" s="8"/>
      <c r="J57" s="8"/>
      <c r="K57" s="8"/>
      <c r="L57" s="8"/>
      <c r="M57" s="8">
        <f>IF(E57="YES", F57, 0)</f>
        <v>0</v>
      </c>
      <c r="N57" s="32"/>
      <c r="O57">
        <f t="shared" ref="O57:O86" si="1">F57-M57</f>
        <v>1</v>
      </c>
    </row>
    <row r="58" spans="2:15">
      <c r="B58" s="33"/>
      <c r="C58" s="42" t="s">
        <v>62</v>
      </c>
      <c r="D58" s="42"/>
      <c r="E58" s="57" t="s">
        <v>55</v>
      </c>
      <c r="F58" s="8">
        <v>2</v>
      </c>
      <c r="G58" s="8">
        <v>1</v>
      </c>
      <c r="H58" s="8">
        <v>0</v>
      </c>
      <c r="I58" s="8"/>
      <c r="J58" s="8"/>
      <c r="K58" s="8"/>
      <c r="L58" s="8"/>
      <c r="M58" s="8">
        <f>IF(E58="Monthly",F58,IF(E58="Quarterly",G58,IF(E58="Yearly",H58)))</f>
        <v>0</v>
      </c>
      <c r="N58" s="32"/>
      <c r="O58">
        <f t="shared" si="1"/>
        <v>2</v>
      </c>
    </row>
    <row r="59" spans="2:15">
      <c r="B59" s="33"/>
      <c r="C59" s="42" t="s">
        <v>63</v>
      </c>
      <c r="D59" s="42"/>
      <c r="E59" s="57" t="s">
        <v>55</v>
      </c>
      <c r="F59" s="8">
        <v>2</v>
      </c>
      <c r="G59" s="8">
        <v>1</v>
      </c>
      <c r="H59" s="8">
        <v>0</v>
      </c>
      <c r="I59" s="8"/>
      <c r="J59" s="8"/>
      <c r="K59" s="8"/>
      <c r="L59" s="8"/>
      <c r="M59" s="8">
        <f>IF(E59="Monthly",F59,IF(E59="Quarterly",G59,IF(E59="Yearly",H59)))</f>
        <v>0</v>
      </c>
      <c r="N59" s="32"/>
      <c r="O59">
        <f t="shared" si="1"/>
        <v>2</v>
      </c>
    </row>
    <row r="60" spans="2:15">
      <c r="B60" s="33"/>
      <c r="C60" s="42" t="s">
        <v>64</v>
      </c>
      <c r="D60" s="42"/>
      <c r="E60" s="57" t="s">
        <v>45</v>
      </c>
      <c r="F60" s="8">
        <v>1</v>
      </c>
      <c r="G60" s="8"/>
      <c r="H60" s="8"/>
      <c r="I60" s="8"/>
      <c r="J60" s="8"/>
      <c r="K60" s="8"/>
      <c r="L60" s="8"/>
      <c r="M60" s="8">
        <f>IF(E60="YES", F60, 0)</f>
        <v>0</v>
      </c>
      <c r="N60" s="32"/>
      <c r="O60">
        <f t="shared" si="1"/>
        <v>1</v>
      </c>
    </row>
    <row r="61" spans="2:15">
      <c r="B61" s="33"/>
      <c r="C61" s="40" t="s">
        <v>58</v>
      </c>
      <c r="D61" s="40"/>
      <c r="E61" s="59" t="s">
        <v>45</v>
      </c>
      <c r="F61" s="8">
        <v>2</v>
      </c>
      <c r="G61" s="8"/>
      <c r="H61" s="8"/>
      <c r="I61" s="8"/>
      <c r="J61" s="8"/>
      <c r="K61" s="8"/>
      <c r="L61" s="8"/>
      <c r="M61" s="8">
        <f>IF(E61="YES", F61, 0)</f>
        <v>0</v>
      </c>
      <c r="N61" s="32"/>
      <c r="O61">
        <f t="shared" si="1"/>
        <v>2</v>
      </c>
    </row>
    <row r="62" spans="2:15">
      <c r="B62" s="33"/>
      <c r="C62" s="42" t="s">
        <v>107</v>
      </c>
      <c r="D62" s="42"/>
      <c r="E62" s="57" t="s">
        <v>45</v>
      </c>
      <c r="F62" s="8">
        <v>1</v>
      </c>
      <c r="G62" s="8"/>
      <c r="H62" s="8"/>
      <c r="I62" s="8"/>
      <c r="J62" s="8"/>
      <c r="K62" s="8"/>
      <c r="L62" s="8"/>
      <c r="M62" s="8">
        <f>IF(E62="YES", F62, 0)</f>
        <v>0</v>
      </c>
      <c r="N62" s="32"/>
      <c r="O62">
        <f t="shared" si="1"/>
        <v>1</v>
      </c>
    </row>
    <row r="63" spans="2:15">
      <c r="B63" s="33"/>
      <c r="C63" s="42" t="s">
        <v>59</v>
      </c>
      <c r="D63" s="42"/>
      <c r="E63" s="57" t="s">
        <v>45</v>
      </c>
      <c r="F63" s="8">
        <v>2</v>
      </c>
      <c r="G63" s="8"/>
      <c r="H63" s="8"/>
      <c r="I63" s="8"/>
      <c r="J63" s="8"/>
      <c r="K63" s="8"/>
      <c r="L63" s="8"/>
      <c r="M63" s="8">
        <f>IF(E63="YES", F63, 0)</f>
        <v>0</v>
      </c>
      <c r="N63" s="32"/>
      <c r="O63">
        <f t="shared" si="1"/>
        <v>2</v>
      </c>
    </row>
    <row r="64" spans="2:15">
      <c r="B64" s="33"/>
      <c r="C64" s="42" t="s">
        <v>60</v>
      </c>
      <c r="D64" s="42"/>
      <c r="E64" s="57" t="s">
        <v>41</v>
      </c>
      <c r="F64" s="8">
        <v>6</v>
      </c>
      <c r="G64" s="8">
        <v>3</v>
      </c>
      <c r="H64" s="8">
        <v>0</v>
      </c>
      <c r="I64" s="8"/>
      <c r="J64" s="8"/>
      <c r="K64" s="8"/>
      <c r="L64" s="8"/>
      <c r="M64" s="8">
        <f>IF(E64="Daily",F64,IF(E64="Weekly",G64,IF(E64="Monthly",H64)))</f>
        <v>0</v>
      </c>
      <c r="N64" s="32"/>
      <c r="O64">
        <f t="shared" si="1"/>
        <v>6</v>
      </c>
    </row>
    <row r="65" spans="2:15" ht="7.5" customHeight="1">
      <c r="B65" s="33"/>
      <c r="C65" s="97"/>
      <c r="D65" s="97"/>
      <c r="E65" s="96"/>
      <c r="F65" s="8"/>
      <c r="G65" s="8"/>
      <c r="H65" s="8"/>
      <c r="I65" s="8"/>
      <c r="J65" s="8"/>
      <c r="K65" s="8"/>
      <c r="L65" s="8"/>
      <c r="M65" s="8"/>
      <c r="N65" s="32"/>
      <c r="O65">
        <f t="shared" si="1"/>
        <v>0</v>
      </c>
    </row>
    <row r="66" spans="2:15" ht="18">
      <c r="B66" s="33"/>
      <c r="C66" s="43" t="s">
        <v>109</v>
      </c>
      <c r="D66" s="43"/>
      <c r="E66" s="96" t="s">
        <v>45</v>
      </c>
      <c r="F66" s="8">
        <v>3</v>
      </c>
      <c r="G66" s="8"/>
      <c r="H66" s="8"/>
      <c r="I66" s="8"/>
      <c r="J66" s="8"/>
      <c r="K66" s="8"/>
      <c r="L66" s="8"/>
      <c r="M66" s="8">
        <f>IF(E66="YES", F66, 0)</f>
        <v>0</v>
      </c>
      <c r="N66" s="32"/>
      <c r="O66">
        <f t="shared" si="1"/>
        <v>3</v>
      </c>
    </row>
    <row r="67" spans="2:15">
      <c r="B67" s="33"/>
      <c r="C67" s="40" t="s">
        <v>112</v>
      </c>
      <c r="D67" s="40"/>
      <c r="E67" s="60">
        <v>0.03</v>
      </c>
      <c r="F67" s="8">
        <v>3</v>
      </c>
      <c r="G67" s="8">
        <v>2</v>
      </c>
      <c r="H67" s="8">
        <v>1</v>
      </c>
      <c r="I67" s="8">
        <v>0</v>
      </c>
      <c r="J67" s="8"/>
      <c r="K67" s="8"/>
      <c r="L67" s="8"/>
      <c r="M67" s="8">
        <f>IF(E67&gt;0.05,F67,IF(E67&gt;0.02,G67,IF(E67&gt;0.01,H67, IF(E67&lt;0.011, I67))))</f>
        <v>2</v>
      </c>
      <c r="N67" s="32"/>
      <c r="O67">
        <f t="shared" si="1"/>
        <v>1</v>
      </c>
    </row>
    <row r="68" spans="2:15">
      <c r="B68" s="33"/>
      <c r="C68" s="42" t="s">
        <v>110</v>
      </c>
      <c r="D68" s="42"/>
      <c r="E68" s="57" t="s">
        <v>4</v>
      </c>
      <c r="F68" s="8">
        <v>7</v>
      </c>
      <c r="G68" s="8">
        <v>5</v>
      </c>
      <c r="H68" s="8">
        <v>2</v>
      </c>
      <c r="I68" s="8">
        <v>0</v>
      </c>
      <c r="J68" s="8"/>
      <c r="K68" s="8"/>
      <c r="L68" s="8"/>
      <c r="M68" s="8">
        <f>IF(E68=Lists!C3,F68,IF(E68=Lists!C4,G68,IF(E68=Lists!C5, H68, IF(E68=Lists!C6,I68))))</f>
        <v>0</v>
      </c>
      <c r="N68" s="32"/>
      <c r="O68">
        <f t="shared" si="1"/>
        <v>7</v>
      </c>
    </row>
    <row r="69" spans="2:15">
      <c r="B69" s="33"/>
      <c r="C69" s="42" t="s">
        <v>68</v>
      </c>
      <c r="D69" s="42"/>
      <c r="E69" s="57" t="s">
        <v>4</v>
      </c>
      <c r="F69" s="8">
        <v>7</v>
      </c>
      <c r="G69" s="8">
        <v>5</v>
      </c>
      <c r="H69" s="8">
        <v>2</v>
      </c>
      <c r="I69" s="8">
        <v>0</v>
      </c>
      <c r="J69" s="8"/>
      <c r="K69" s="8"/>
      <c r="L69" s="8"/>
      <c r="M69" s="8">
        <f>IF(E69=Lists!C3,F69,IF(E69=Lists!C4,G69,IF(E69=Lists!C5, H69, IF(E69=Lists!C6,I69))))</f>
        <v>0</v>
      </c>
      <c r="N69" s="32"/>
      <c r="O69">
        <f t="shared" si="1"/>
        <v>7</v>
      </c>
    </row>
    <row r="70" spans="2:15">
      <c r="B70" s="33"/>
      <c r="C70" s="42" t="s">
        <v>111</v>
      </c>
      <c r="D70" s="42"/>
      <c r="E70" s="57" t="s">
        <v>55</v>
      </c>
      <c r="F70" s="8">
        <v>3</v>
      </c>
      <c r="G70" s="8">
        <v>2</v>
      </c>
      <c r="H70" s="8">
        <v>0</v>
      </c>
      <c r="I70" s="8"/>
      <c r="J70" s="8"/>
      <c r="K70" s="8"/>
      <c r="L70" s="8"/>
      <c r="M70" s="8">
        <f>IF(E70="Monthly",F70,IF(E70="Quarterly",G70,IF(E70="Yearly",H70)))</f>
        <v>0</v>
      </c>
      <c r="N70" s="32"/>
      <c r="O70">
        <f t="shared" si="1"/>
        <v>3</v>
      </c>
    </row>
    <row r="71" spans="2:15">
      <c r="B71" s="33"/>
      <c r="C71" s="42" t="s">
        <v>108</v>
      </c>
      <c r="D71" s="42"/>
      <c r="E71" s="57" t="s">
        <v>45</v>
      </c>
      <c r="F71" s="8">
        <v>1</v>
      </c>
      <c r="G71" s="8"/>
      <c r="H71" s="8"/>
      <c r="I71" s="8"/>
      <c r="J71" s="8"/>
      <c r="K71" s="8"/>
      <c r="L71" s="8"/>
      <c r="M71" s="8">
        <f>IF(E71="YES", F71, 0)</f>
        <v>0</v>
      </c>
      <c r="N71" s="32"/>
      <c r="O71">
        <f t="shared" si="1"/>
        <v>1</v>
      </c>
    </row>
    <row r="72" spans="2:15" ht="7.5" customHeight="1">
      <c r="B72" s="33"/>
      <c r="C72" s="97"/>
      <c r="D72" s="97"/>
      <c r="E72" s="96"/>
      <c r="F72" s="8"/>
      <c r="G72" s="8"/>
      <c r="H72" s="8"/>
      <c r="I72" s="8"/>
      <c r="J72" s="8"/>
      <c r="K72" s="8"/>
      <c r="L72" s="8"/>
      <c r="M72" s="8"/>
      <c r="N72" s="32"/>
      <c r="O72">
        <f t="shared" si="1"/>
        <v>0</v>
      </c>
    </row>
    <row r="73" spans="2:15" ht="18">
      <c r="B73" s="33"/>
      <c r="C73" s="43" t="s">
        <v>57</v>
      </c>
      <c r="D73" s="43"/>
      <c r="E73" s="96" t="s">
        <v>45</v>
      </c>
      <c r="F73" s="8">
        <v>1</v>
      </c>
      <c r="G73" s="8"/>
      <c r="H73" s="8"/>
      <c r="I73" s="8"/>
      <c r="J73" s="8"/>
      <c r="K73" s="8"/>
      <c r="L73" s="8"/>
      <c r="M73" s="8">
        <f>IF(E73="YES", F73, 0)</f>
        <v>0</v>
      </c>
      <c r="N73" s="32"/>
      <c r="O73">
        <f t="shared" si="1"/>
        <v>1</v>
      </c>
    </row>
    <row r="74" spans="2:15">
      <c r="B74" s="33"/>
      <c r="C74" s="40" t="s">
        <v>113</v>
      </c>
      <c r="D74" s="40"/>
      <c r="E74" s="103">
        <v>0.25</v>
      </c>
      <c r="F74" s="8">
        <v>3</v>
      </c>
      <c r="G74" s="8">
        <v>2</v>
      </c>
      <c r="H74" s="8">
        <v>1</v>
      </c>
      <c r="I74" s="8">
        <v>0</v>
      </c>
      <c r="J74" s="8"/>
      <c r="K74" s="8"/>
      <c r="L74" s="8"/>
      <c r="M74" s="8">
        <f>IF(E74&gt;0.2,F74,IF(E74&gt;0.1,G74,IF(E74&gt;0.01,H74, IF(E74&lt;0.011, I74))))</f>
        <v>3</v>
      </c>
      <c r="N74" s="32"/>
      <c r="O74">
        <f t="shared" si="1"/>
        <v>0</v>
      </c>
    </row>
    <row r="75" spans="2:15">
      <c r="B75" s="33"/>
      <c r="C75" s="42" t="s">
        <v>174</v>
      </c>
      <c r="D75" s="42"/>
      <c r="E75" s="57" t="s">
        <v>54</v>
      </c>
      <c r="F75" s="8">
        <v>2</v>
      </c>
      <c r="G75" s="8">
        <v>2</v>
      </c>
      <c r="H75" s="8">
        <v>0</v>
      </c>
      <c r="I75" s="8"/>
      <c r="J75" s="8"/>
      <c r="K75" s="8"/>
      <c r="L75" s="8"/>
      <c r="M75" s="8">
        <f>IF(E75="Weekly",F75,IF(E75="Monthly",G75,IF(E75="Quarterly",H75)))</f>
        <v>0</v>
      </c>
      <c r="N75" s="32"/>
      <c r="O75">
        <f t="shared" si="1"/>
        <v>2</v>
      </c>
    </row>
    <row r="76" spans="2:15">
      <c r="B76" s="33"/>
      <c r="C76" s="42" t="s">
        <v>114</v>
      </c>
      <c r="D76" s="42"/>
      <c r="E76" s="57" t="s">
        <v>45</v>
      </c>
      <c r="F76" s="8">
        <v>1</v>
      </c>
      <c r="G76" s="8"/>
      <c r="H76" s="8"/>
      <c r="I76" s="8"/>
      <c r="J76" s="8"/>
      <c r="K76" s="8"/>
      <c r="L76" s="8"/>
      <c r="M76" s="8">
        <f>IF(E76="YES", F76, 0)</f>
        <v>0</v>
      </c>
      <c r="N76" s="32"/>
      <c r="O76">
        <f t="shared" si="1"/>
        <v>1</v>
      </c>
    </row>
    <row r="77" spans="2:15">
      <c r="B77" s="33"/>
      <c r="C77" s="42" t="s">
        <v>175</v>
      </c>
      <c r="D77" s="42"/>
      <c r="E77" s="155">
        <v>500</v>
      </c>
      <c r="F77" s="8"/>
      <c r="G77" s="8"/>
      <c r="H77" s="8"/>
      <c r="I77" s="8"/>
      <c r="J77" s="8"/>
      <c r="K77" s="8"/>
      <c r="L77" s="8"/>
      <c r="M77" s="8"/>
      <c r="N77" s="32"/>
    </row>
    <row r="78" spans="2:15">
      <c r="B78" s="33"/>
      <c r="C78" s="42" t="s">
        <v>115</v>
      </c>
      <c r="D78" s="42"/>
      <c r="E78" s="57" t="s">
        <v>45</v>
      </c>
      <c r="F78" s="8">
        <v>2</v>
      </c>
      <c r="G78" s="8"/>
      <c r="H78" s="8"/>
      <c r="I78" s="8"/>
      <c r="J78" s="8"/>
      <c r="K78" s="8"/>
      <c r="L78" s="8"/>
      <c r="M78" s="8">
        <f>IF(E78="YES", F78, 0)</f>
        <v>0</v>
      </c>
      <c r="N78" s="32"/>
      <c r="O78">
        <f t="shared" si="1"/>
        <v>2</v>
      </c>
    </row>
    <row r="79" spans="2:15">
      <c r="B79" s="33"/>
      <c r="C79" s="42" t="s">
        <v>116</v>
      </c>
      <c r="D79" s="42"/>
      <c r="E79" s="57" t="s">
        <v>45</v>
      </c>
      <c r="F79" s="8">
        <v>2</v>
      </c>
      <c r="G79" s="8"/>
      <c r="H79" s="8"/>
      <c r="I79" s="8"/>
      <c r="J79" s="8"/>
      <c r="K79" s="8"/>
      <c r="L79" s="8"/>
      <c r="M79" s="8">
        <f t="shared" ref="M79:M86" si="2">IF(E79="YES", F79, 0)</f>
        <v>0</v>
      </c>
      <c r="N79" s="32"/>
      <c r="O79">
        <f t="shared" si="1"/>
        <v>2</v>
      </c>
    </row>
    <row r="80" spans="2:15">
      <c r="B80" s="33"/>
      <c r="C80" s="42" t="s">
        <v>173</v>
      </c>
      <c r="D80" s="42"/>
      <c r="E80" s="57" t="s">
        <v>45</v>
      </c>
      <c r="F80" s="8">
        <v>2</v>
      </c>
      <c r="G80" s="8"/>
      <c r="H80" s="8"/>
      <c r="I80" s="8"/>
      <c r="J80" s="8"/>
      <c r="K80" s="8"/>
      <c r="L80" s="8"/>
      <c r="M80" s="8">
        <f t="shared" ref="M80" si="3">IF(E80="YES", F80, 0)</f>
        <v>0</v>
      </c>
      <c r="N80" s="32"/>
      <c r="O80">
        <f t="shared" ref="O80" si="4">F80-M80</f>
        <v>2</v>
      </c>
    </row>
    <row r="81" spans="2:24" ht="7.5" customHeight="1">
      <c r="B81" s="33"/>
      <c r="C81" s="97"/>
      <c r="D81" s="97"/>
      <c r="E81" s="96"/>
      <c r="F81" s="8"/>
      <c r="G81" s="8"/>
      <c r="H81" s="8"/>
      <c r="I81" s="8"/>
      <c r="J81" s="8"/>
      <c r="K81" s="8"/>
      <c r="L81" s="8"/>
      <c r="M81" s="8"/>
      <c r="N81" s="32"/>
      <c r="O81">
        <f t="shared" si="1"/>
        <v>0</v>
      </c>
    </row>
    <row r="82" spans="2:24" ht="15">
      <c r="B82" s="33"/>
      <c r="C82" s="95" t="s">
        <v>53</v>
      </c>
      <c r="D82" s="95"/>
      <c r="E82" s="96" t="s">
        <v>45</v>
      </c>
      <c r="F82" s="8">
        <v>2</v>
      </c>
      <c r="G82" s="8"/>
      <c r="H82" s="8"/>
      <c r="I82" s="8"/>
      <c r="J82" s="8"/>
      <c r="K82" s="8"/>
      <c r="L82" s="8"/>
      <c r="M82" s="8">
        <f t="shared" si="2"/>
        <v>0</v>
      </c>
      <c r="N82" s="32"/>
      <c r="O82">
        <f t="shared" si="1"/>
        <v>2</v>
      </c>
    </row>
    <row r="83" spans="2:24">
      <c r="B83" s="33"/>
      <c r="C83" s="40" t="s">
        <v>65</v>
      </c>
      <c r="D83" s="40"/>
      <c r="E83" s="59" t="s">
        <v>45</v>
      </c>
      <c r="F83" s="8">
        <v>2</v>
      </c>
      <c r="G83" s="8"/>
      <c r="H83" s="8"/>
      <c r="I83" s="8"/>
      <c r="J83" s="8"/>
      <c r="K83" s="8"/>
      <c r="L83" s="8"/>
      <c r="M83" s="8">
        <f t="shared" si="2"/>
        <v>0</v>
      </c>
      <c r="N83" s="32"/>
      <c r="O83">
        <f t="shared" si="1"/>
        <v>2</v>
      </c>
    </row>
    <row r="84" spans="2:24">
      <c r="B84" s="33"/>
      <c r="C84" s="42" t="s">
        <v>66</v>
      </c>
      <c r="D84" s="42"/>
      <c r="E84" s="57" t="s">
        <v>45</v>
      </c>
      <c r="F84" s="8">
        <v>2</v>
      </c>
      <c r="G84" s="8"/>
      <c r="H84" s="8"/>
      <c r="I84" s="8"/>
      <c r="J84" s="8"/>
      <c r="K84" s="8"/>
      <c r="L84" s="8"/>
      <c r="M84" s="8">
        <f t="shared" si="2"/>
        <v>0</v>
      </c>
      <c r="N84" s="32"/>
      <c r="O84">
        <f t="shared" si="1"/>
        <v>2</v>
      </c>
    </row>
    <row r="85" spans="2:24">
      <c r="B85" s="33"/>
      <c r="C85" s="42" t="s">
        <v>67</v>
      </c>
      <c r="D85" s="42"/>
      <c r="E85" s="57" t="s">
        <v>45</v>
      </c>
      <c r="F85" s="8">
        <v>2</v>
      </c>
      <c r="G85" s="8"/>
      <c r="H85" s="8"/>
      <c r="I85" s="8"/>
      <c r="J85" s="8"/>
      <c r="K85" s="8"/>
      <c r="L85" s="8"/>
      <c r="M85" s="8">
        <f t="shared" si="2"/>
        <v>0</v>
      </c>
      <c r="N85" s="32"/>
      <c r="O85">
        <f t="shared" si="1"/>
        <v>2</v>
      </c>
    </row>
    <row r="86" spans="2:24">
      <c r="B86" s="33"/>
      <c r="C86" s="42" t="s">
        <v>117</v>
      </c>
      <c r="D86" s="42"/>
      <c r="E86" s="57" t="s">
        <v>45</v>
      </c>
      <c r="F86" s="8">
        <v>1</v>
      </c>
      <c r="G86" s="8"/>
      <c r="H86" s="8"/>
      <c r="I86" s="8"/>
      <c r="J86" s="8"/>
      <c r="K86" s="8"/>
      <c r="L86" s="8"/>
      <c r="M86" s="8">
        <f t="shared" si="2"/>
        <v>0</v>
      </c>
      <c r="N86" s="32"/>
      <c r="O86">
        <f t="shared" si="1"/>
        <v>1</v>
      </c>
    </row>
    <row r="87" spans="2:24" ht="7.5" customHeight="1">
      <c r="B87" s="34"/>
      <c r="C87" s="36"/>
      <c r="D87" s="36"/>
      <c r="E87" s="35"/>
      <c r="F87" s="36"/>
      <c r="G87" s="36"/>
      <c r="H87" s="36"/>
      <c r="I87" s="36"/>
      <c r="J87" s="36"/>
      <c r="K87" s="36"/>
      <c r="L87" s="36"/>
      <c r="M87" s="36"/>
      <c r="N87" s="37"/>
    </row>
    <row r="88" spans="2:24" ht="23.25" customHeight="1">
      <c r="C88" s="27" t="str">
        <f>"Results: "&amp;E92&amp;" / 100"</f>
        <v>Results: 7 / 100</v>
      </c>
      <c r="D88" s="153" t="str">
        <f>IF(E92&lt;90,"Anything less than 90 indicates that inbound marketing may be a good option for you","")</f>
        <v>Anything less than 90 indicates that inbound marketing may be a good option for you</v>
      </c>
      <c r="E88" s="146"/>
      <c r="F88">
        <f>SUM(F56:F86)</f>
        <v>70</v>
      </c>
    </row>
    <row r="89" spans="2:24" ht="7.5" customHeight="1">
      <c r="C89" s="27"/>
      <c r="D89" s="149"/>
      <c r="E89" s="149"/>
    </row>
    <row r="90" spans="2:24" ht="24" thickBot="1">
      <c r="C90" s="150" t="str">
        <f>"What your grade of "&amp;$E$92&amp;" means:"</f>
        <v>What your grade of 7 means:</v>
      </c>
      <c r="D90" s="27"/>
    </row>
    <row r="91" spans="2:24" ht="153" customHeight="1" thickBot="1">
      <c r="C91" s="148" t="str">
        <f>E93</f>
        <v>Your website doesn't appear to be an important driver of your bottom line - yet.
Did you know that it could be? And do you want to see how? Continue through the webinar series to see how your website can help you achieve your growth goals in an efficient, modern way.
Next, to see how your website could help achieve your revenue goals, head to the "Inbound Marketing Goals" tab and dive on in.</v>
      </c>
      <c r="D91" s="106"/>
      <c r="E91" s="147"/>
      <c r="F91" s="147"/>
      <c r="G91" s="147"/>
      <c r="H91" s="147"/>
      <c r="I91" s="147"/>
      <c r="J91" s="147"/>
      <c r="K91" s="147"/>
      <c r="L91" s="147"/>
      <c r="M91" s="147"/>
      <c r="N91" s="147"/>
      <c r="O91" s="147"/>
      <c r="P91" s="147"/>
      <c r="Q91" s="147"/>
      <c r="R91" s="147"/>
      <c r="S91" s="147"/>
      <c r="T91" s="102"/>
      <c r="U91" s="102"/>
      <c r="V91" s="102"/>
      <c r="W91" s="102"/>
      <c r="X91" s="102"/>
    </row>
    <row r="92" spans="2:24">
      <c r="C92" s="99" t="s">
        <v>124</v>
      </c>
      <c r="D92" s="99"/>
      <c r="E92" s="98">
        <f>INT(SUM(M56:M86)/F88*100)</f>
        <v>7</v>
      </c>
      <c r="F92" s="100" t="s">
        <v>129</v>
      </c>
      <c r="G92" s="100">
        <f>INT(SUM(M56:M86))</f>
        <v>5</v>
      </c>
      <c r="H92" s="100"/>
      <c r="I92" s="100"/>
      <c r="J92" s="100"/>
      <c r="K92" s="100"/>
      <c r="L92" s="100"/>
      <c r="M92" s="100"/>
      <c r="N92" s="100"/>
      <c r="O92" s="100"/>
      <c r="P92" s="100"/>
      <c r="Q92" s="100"/>
      <c r="R92" s="100"/>
      <c r="S92" s="100"/>
      <c r="T92" s="100"/>
      <c r="U92" s="100"/>
    </row>
    <row r="93" spans="2:24" s="5" customFormat="1">
      <c r="C93" s="99" t="s">
        <v>125</v>
      </c>
      <c r="D93" s="99"/>
      <c r="E93" s="98" t="str">
        <f>IF(E92&gt;90,E94,IF(E92&gt;60,E95,E96))</f>
        <v>Your website doesn't appear to be an important driver of your bottom line - yet.
Did you know that it could be? And do you want to see how? Continue through the webinar series to see how your website can help you achieve your growth goals in an efficient, modern way.
Next, to see how your website could help achieve your revenue goals, head to the "Inbound Marketing Goals" tab and dive on in.</v>
      </c>
      <c r="F93" s="100"/>
      <c r="G93" s="100"/>
      <c r="H93" s="100"/>
      <c r="I93" s="100"/>
      <c r="J93" s="100"/>
      <c r="K93" s="100"/>
      <c r="L93" s="100"/>
      <c r="M93" s="100"/>
      <c r="N93" s="100"/>
      <c r="O93" s="100"/>
      <c r="P93" s="100"/>
      <c r="Q93" s="100"/>
      <c r="R93" s="100"/>
      <c r="S93" s="100"/>
      <c r="T93" s="100"/>
      <c r="U93" s="100"/>
    </row>
    <row r="94" spans="2:24" ht="154.5" customHeight="1">
      <c r="C94" s="101" t="s">
        <v>126</v>
      </c>
      <c r="D94" s="101"/>
      <c r="E94" s="158" t="s">
        <v>121</v>
      </c>
      <c r="F94" s="158"/>
      <c r="G94" s="158"/>
      <c r="H94" s="158"/>
      <c r="I94" s="158"/>
      <c r="J94" s="158"/>
      <c r="K94" s="158"/>
      <c r="L94" s="158"/>
      <c r="M94" s="158"/>
      <c r="N94" s="158"/>
      <c r="O94" s="158"/>
      <c r="P94" s="158"/>
      <c r="Q94" s="158"/>
      <c r="R94" s="158"/>
      <c r="S94" s="158"/>
      <c r="T94" s="158"/>
      <c r="U94" s="158"/>
    </row>
    <row r="95" spans="2:24" ht="124.5" customHeight="1">
      <c r="C95" s="101" t="s">
        <v>127</v>
      </c>
      <c r="D95" s="101"/>
      <c r="E95" s="158" t="s">
        <v>120</v>
      </c>
      <c r="F95" s="158"/>
      <c r="G95" s="158"/>
      <c r="H95" s="158"/>
      <c r="I95" s="158"/>
      <c r="J95" s="158"/>
      <c r="K95" s="158"/>
      <c r="L95" s="158"/>
      <c r="M95" s="158"/>
      <c r="N95" s="158"/>
      <c r="O95" s="158"/>
      <c r="P95" s="158"/>
      <c r="Q95" s="158"/>
      <c r="R95" s="158"/>
      <c r="S95" s="158"/>
      <c r="T95" s="158"/>
      <c r="U95" s="158"/>
    </row>
    <row r="96" spans="2:24" ht="129.75" customHeight="1">
      <c r="C96" s="101" t="s">
        <v>128</v>
      </c>
      <c r="D96" s="101"/>
      <c r="E96" s="158" t="s">
        <v>122</v>
      </c>
      <c r="F96" s="158"/>
      <c r="G96" s="158"/>
      <c r="H96" s="158"/>
      <c r="I96" s="158"/>
      <c r="J96" s="158"/>
      <c r="K96" s="158"/>
      <c r="L96" s="158"/>
      <c r="M96" s="158"/>
      <c r="N96" s="158"/>
      <c r="O96" s="158"/>
      <c r="P96" s="158"/>
      <c r="Q96" s="158"/>
      <c r="R96" s="158"/>
      <c r="S96" s="158"/>
      <c r="T96" s="158"/>
      <c r="U96" s="158"/>
    </row>
    <row r="97" spans="3:6"/>
    <row r="98" spans="3:6">
      <c r="C98" s="8"/>
      <c r="D98" s="8"/>
      <c r="E98" s="1"/>
    </row>
    <row r="99" spans="3:6">
      <c r="C99" s="8"/>
      <c r="D99" s="8"/>
      <c r="E99" s="1"/>
    </row>
    <row r="100" spans="3:6">
      <c r="C100" s="8"/>
      <c r="D100" s="8"/>
      <c r="E100" s="1"/>
    </row>
    <row r="101" spans="3:6">
      <c r="C101" s="8"/>
      <c r="D101" s="8"/>
      <c r="E101" s="1"/>
    </row>
    <row r="102" spans="3:6">
      <c r="C102" s="8"/>
      <c r="D102" s="8"/>
      <c r="E102" s="1"/>
    </row>
    <row r="103" spans="3:6">
      <c r="C103" s="8"/>
      <c r="D103" s="8"/>
      <c r="E103" s="1"/>
      <c r="F103" s="6"/>
    </row>
    <row r="104" spans="3:6">
      <c r="C104" s="8"/>
      <c r="D104" s="8"/>
      <c r="E104" s="1"/>
    </row>
    <row r="105" spans="3:6">
      <c r="C105" s="8"/>
      <c r="D105" s="8"/>
      <c r="E105" s="1"/>
    </row>
    <row r="106" spans="3:6">
      <c r="C106" s="7"/>
      <c r="D106" s="7"/>
      <c r="E106" s="1"/>
    </row>
    <row r="107" spans="3:6"/>
    <row r="108" spans="3:6"/>
    <row r="109" spans="3:6"/>
    <row r="110" spans="3:6"/>
    <row r="111" spans="3:6"/>
  </sheetData>
  <mergeCells count="3">
    <mergeCell ref="E94:U94"/>
    <mergeCell ref="E95:U95"/>
    <mergeCell ref="E96:U96"/>
  </mergeCells>
  <phoneticPr fontId="12" type="noConversion"/>
  <dataValidations count="1">
    <dataValidation showInputMessage="1" showErrorMessage="1" sqref="E67 E77"/>
  </dataValidations>
  <pageMargins left="0.7" right="0.7" top="0.75" bottom="0.75" header="0.3" footer="0.3"/>
  <pageSetup orientation="portrait"/>
  <ignoredErrors>
    <ignoredError sqref="E68:E69" numberStoredAsText="1"/>
  </ignoredErrors>
  <drawing r:id="rId1"/>
  <extLst>
    <ext xmlns:x14="http://schemas.microsoft.com/office/spreadsheetml/2009/9/main" uri="{CCE6A557-97BC-4b89-ADB6-D9C93CAAB3DF}">
      <x14:dataValidations xmlns:xm="http://schemas.microsoft.com/office/excel/2006/main" count="5">
        <x14:dataValidation type="list" showInputMessage="1" showErrorMessage="1">
          <x14:formula1>
            <xm:f>Lists!$A$3:$A$4</xm:f>
          </x14:formula1>
          <xm:sqref>E31 E36:E37 E24 E65:E66 E56:E57 E71:E73 E60:E63 E76 E78:E87</xm:sqref>
        </x14:dataValidation>
        <x14:dataValidation type="list" showInputMessage="1" showErrorMessage="1">
          <x14:formula1>
            <xm:f>Lists!$C$3:$C$6</xm:f>
          </x14:formula1>
          <xm:sqref>E68:E69</xm:sqref>
        </x14:dataValidation>
        <x14:dataValidation type="list" showInputMessage="1" showErrorMessage="1">
          <x14:formula1>
            <xm:f>Lists!$B$3:$B$5</xm:f>
          </x14:formula1>
          <xm:sqref>E64</xm:sqref>
        </x14:dataValidation>
        <x14:dataValidation type="list" showInputMessage="1" showErrorMessage="1">
          <x14:formula1>
            <xm:f>Lists!$D$3:$D$5</xm:f>
          </x14:formula1>
          <xm:sqref>E58:E59 E70</xm:sqref>
        </x14:dataValidation>
        <x14:dataValidation type="list" showInputMessage="1" showErrorMessage="1">
          <x14:formula1>
            <xm:f>Lists!$E$3:$E$5</xm:f>
          </x14:formula1>
          <xm:sqref>E75</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70"/>
  <sheetViews>
    <sheetView showGridLines="0" topLeftCell="B1" zoomScale="85" zoomScaleNormal="85" zoomScalePageLayoutView="85" workbookViewId="0"/>
  </sheetViews>
  <sheetFormatPr baseColWidth="10" defaultColWidth="0" defaultRowHeight="14" zeroHeight="1" x14ac:dyDescent="0"/>
  <cols>
    <col min="1" max="1" width="1.5" style="9" customWidth="1"/>
    <col min="2" max="4" width="8.83203125" style="9" customWidth="1"/>
    <col min="5" max="5" width="21.5" style="9" customWidth="1"/>
    <col min="6" max="6" width="21" style="9" bestFit="1" customWidth="1"/>
    <col min="7" max="7" width="22.83203125" style="9" bestFit="1" customWidth="1"/>
    <col min="8" max="14" width="10.6640625" style="9" customWidth="1"/>
    <col min="15" max="25" width="8.83203125" style="9" customWidth="1"/>
    <col min="26" max="26" width="26" style="9" customWidth="1"/>
    <col min="27" max="27" width="8.83203125" style="9" customWidth="1"/>
    <col min="28" max="16384" width="8.83203125" style="9" hidden="1"/>
  </cols>
  <sheetData>
    <row r="1" spans="2:27"/>
    <row r="2" spans="2:27"/>
    <row r="3" spans="2:27"/>
    <row r="4" spans="2:27"/>
    <row r="5" spans="2:27"/>
    <row r="6" spans="2:27"/>
    <row r="7" spans="2:27"/>
    <row r="8" spans="2:27"/>
    <row r="9" spans="2:27"/>
    <row r="10" spans="2:27"/>
    <row r="11" spans="2:27" ht="6.75" customHeight="1"/>
    <row r="12" spans="2:27" ht="45" customHeight="1" thickBot="1">
      <c r="B12" s="160" t="s">
        <v>131</v>
      </c>
      <c r="C12" s="160"/>
      <c r="D12" s="160"/>
      <c r="E12" s="160"/>
      <c r="F12" s="160"/>
      <c r="G12" s="160"/>
      <c r="H12" s="160"/>
      <c r="I12" s="160"/>
      <c r="J12" s="160"/>
      <c r="K12" s="160"/>
      <c r="L12" s="160"/>
      <c r="M12" s="160"/>
      <c r="N12" s="160"/>
    </row>
    <row r="13" spans="2:27" ht="77.25" customHeight="1" thickBot="1">
      <c r="B13" s="174" t="s">
        <v>138</v>
      </c>
      <c r="C13" s="175"/>
      <c r="D13" s="176"/>
      <c r="E13" s="116" t="s">
        <v>139</v>
      </c>
      <c r="F13" s="112" t="s">
        <v>0</v>
      </c>
      <c r="G13" s="177" t="s">
        <v>151</v>
      </c>
      <c r="H13" s="178"/>
      <c r="I13" s="178"/>
      <c r="J13" s="178"/>
      <c r="K13" s="178"/>
      <c r="L13" s="178"/>
      <c r="M13" s="178"/>
      <c r="N13" s="179"/>
      <c r="O13" s="159"/>
      <c r="P13" s="159"/>
      <c r="Q13" s="159"/>
      <c r="R13" s="159"/>
      <c r="S13" s="159"/>
      <c r="T13" s="159"/>
      <c r="U13" s="159"/>
      <c r="V13" s="159"/>
      <c r="W13" s="159"/>
      <c r="X13" s="159"/>
      <c r="Y13" s="159"/>
      <c r="Z13" s="159"/>
      <c r="AA13" s="159"/>
    </row>
    <row r="14" spans="2:27" s="133" customFormat="1" ht="15" customHeight="1" thickBot="1">
      <c r="B14" s="134"/>
      <c r="C14" s="134"/>
      <c r="D14" s="134"/>
      <c r="E14" s="134"/>
      <c r="F14" s="135"/>
      <c r="G14" s="136"/>
      <c r="H14" s="136"/>
      <c r="I14" s="136"/>
      <c r="J14" s="136"/>
      <c r="K14" s="136"/>
      <c r="L14" s="136"/>
      <c r="M14" s="136"/>
      <c r="N14" s="136"/>
      <c r="O14" s="159"/>
      <c r="P14" s="159"/>
      <c r="Q14" s="159"/>
      <c r="R14" s="159"/>
      <c r="S14" s="159"/>
      <c r="T14" s="159"/>
      <c r="U14" s="159"/>
      <c r="V14" s="159"/>
      <c r="W14" s="159"/>
      <c r="X14" s="159"/>
      <c r="Y14" s="159"/>
      <c r="Z14" s="159"/>
      <c r="AA14" s="159"/>
    </row>
    <row r="15" spans="2:27" ht="18">
      <c r="B15" s="183">
        <v>1</v>
      </c>
      <c r="C15" s="171" t="s">
        <v>133</v>
      </c>
      <c r="D15" s="172"/>
      <c r="E15" s="172"/>
      <c r="F15" s="172"/>
      <c r="G15" s="172"/>
      <c r="H15" s="172"/>
      <c r="I15" s="172"/>
      <c r="J15" s="172"/>
      <c r="K15" s="172"/>
      <c r="L15" s="172"/>
      <c r="M15" s="172"/>
      <c r="N15" s="173"/>
    </row>
    <row r="16" spans="2:27" ht="9" customHeight="1" thickBot="1">
      <c r="B16" s="184"/>
      <c r="C16" s="10"/>
      <c r="D16" s="10"/>
      <c r="E16" s="10"/>
      <c r="F16" s="10"/>
      <c r="G16" s="10"/>
      <c r="H16" s="10"/>
      <c r="I16" s="10"/>
      <c r="J16" s="10"/>
      <c r="K16" s="88"/>
      <c r="L16" s="88"/>
      <c r="M16" s="88"/>
      <c r="N16" s="11"/>
    </row>
    <row r="17" spans="2:27" ht="21" customHeight="1" thickBot="1">
      <c r="B17" s="184"/>
      <c r="C17" s="119"/>
      <c r="D17" s="119"/>
      <c r="E17" s="119"/>
      <c r="G17" s="12" t="s">
        <v>140</v>
      </c>
      <c r="H17" s="180">
        <f>'Business Evaluation'!E16</f>
        <v>10000</v>
      </c>
      <c r="I17" s="181"/>
      <c r="J17" s="182"/>
      <c r="K17" s="120"/>
      <c r="L17" s="120"/>
      <c r="M17" s="120"/>
      <c r="N17" s="121"/>
    </row>
    <row r="18" spans="2:27" ht="9" customHeight="1" thickBot="1">
      <c r="B18" s="185"/>
      <c r="C18" s="108"/>
      <c r="D18" s="108"/>
      <c r="E18" s="108"/>
      <c r="F18" s="90"/>
      <c r="G18" s="90"/>
      <c r="H18" s="123"/>
      <c r="I18" s="123"/>
      <c r="J18" s="123"/>
      <c r="K18" s="109"/>
      <c r="L18" s="109"/>
      <c r="M18" s="109"/>
      <c r="N18" s="110"/>
    </row>
    <row r="19" spans="2:27" ht="18.75" customHeight="1">
      <c r="B19" s="198">
        <v>2</v>
      </c>
      <c r="C19" s="117" t="s">
        <v>134</v>
      </c>
      <c r="D19" s="111"/>
      <c r="E19" s="111"/>
      <c r="F19" s="111"/>
      <c r="G19" s="111"/>
      <c r="H19" s="111"/>
      <c r="I19" s="111"/>
      <c r="J19" s="111"/>
      <c r="K19" s="111"/>
      <c r="L19" s="111"/>
      <c r="M19" s="111"/>
      <c r="N19" s="122"/>
    </row>
    <row r="20" spans="2:27" ht="18.75" customHeight="1">
      <c r="B20" s="199"/>
      <c r="C20" s="118" t="s">
        <v>135</v>
      </c>
      <c r="D20" s="12"/>
      <c r="E20" s="12"/>
      <c r="F20" s="13"/>
      <c r="G20" s="10"/>
      <c r="H20" s="14"/>
      <c r="I20" s="14"/>
      <c r="J20" s="14"/>
      <c r="K20" s="91"/>
      <c r="L20" s="91"/>
      <c r="M20" s="91"/>
      <c r="N20" s="15"/>
    </row>
    <row r="21" spans="2:27" ht="9" customHeight="1" thickBot="1">
      <c r="B21" s="199"/>
      <c r="C21" s="12"/>
      <c r="D21" s="12"/>
      <c r="E21" s="12"/>
      <c r="F21" s="13"/>
      <c r="G21" s="10"/>
      <c r="H21" s="14"/>
      <c r="I21" s="14"/>
      <c r="J21" s="14"/>
      <c r="K21" s="91"/>
      <c r="L21" s="91"/>
      <c r="M21" s="91"/>
      <c r="N21" s="15"/>
    </row>
    <row r="22" spans="2:27" ht="20.25" customHeight="1" thickBot="1">
      <c r="B22" s="199"/>
      <c r="C22" s="12"/>
      <c r="D22" s="12"/>
      <c r="E22" s="124"/>
      <c r="F22" s="88"/>
      <c r="G22" s="12" t="s">
        <v>132</v>
      </c>
      <c r="H22" s="189">
        <f>H17/'Business Evaluation'!D47-1</f>
        <v>5.2631578947368363E-2</v>
      </c>
      <c r="I22" s="190"/>
      <c r="J22" s="191"/>
      <c r="K22" s="91"/>
      <c r="L22" s="91"/>
      <c r="M22" s="91"/>
      <c r="N22" s="89"/>
    </row>
    <row r="23" spans="2:27" ht="9" customHeight="1" thickBot="1">
      <c r="B23" s="200"/>
      <c r="C23" s="108"/>
      <c r="D23" s="108"/>
      <c r="E23" s="108"/>
      <c r="F23" s="90"/>
      <c r="G23" s="90"/>
      <c r="H23" s="123"/>
      <c r="I23" s="123"/>
      <c r="J23" s="123"/>
      <c r="K23" s="109"/>
      <c r="L23" s="109"/>
      <c r="M23" s="109"/>
      <c r="N23" s="110"/>
    </row>
    <row r="24" spans="2:27" ht="18.75" customHeight="1">
      <c r="B24" s="198">
        <v>3</v>
      </c>
      <c r="C24" s="186" t="s">
        <v>136</v>
      </c>
      <c r="D24" s="187"/>
      <c r="E24" s="187"/>
      <c r="F24" s="187"/>
      <c r="G24" s="187"/>
      <c r="H24" s="187"/>
      <c r="I24" s="187"/>
      <c r="J24" s="187"/>
      <c r="K24" s="187"/>
      <c r="L24" s="187"/>
      <c r="M24" s="187"/>
      <c r="N24" s="188"/>
    </row>
    <row r="25" spans="2:27" ht="18.75" customHeight="1">
      <c r="B25" s="199"/>
      <c r="C25" s="117" t="s">
        <v>137</v>
      </c>
      <c r="D25" s="130"/>
      <c r="E25" s="130"/>
      <c r="F25" s="130"/>
      <c r="G25" s="130"/>
      <c r="H25" s="130"/>
      <c r="I25" s="130"/>
      <c r="J25" s="130"/>
      <c r="K25" s="130"/>
      <c r="L25" s="130"/>
      <c r="M25" s="130"/>
      <c r="N25" s="131"/>
    </row>
    <row r="26" spans="2:27" ht="9" customHeight="1" thickBot="1">
      <c r="B26" s="199"/>
      <c r="C26" s="10"/>
      <c r="D26" s="10"/>
      <c r="E26" s="10"/>
      <c r="F26" s="10"/>
      <c r="G26" s="10"/>
      <c r="H26" s="10"/>
      <c r="I26" s="10"/>
      <c r="J26" s="10"/>
      <c r="K26" s="88"/>
      <c r="L26" s="88"/>
      <c r="M26" s="88"/>
      <c r="N26" s="11"/>
    </row>
    <row r="27" spans="2:27" ht="19" thickBot="1">
      <c r="B27" s="199"/>
      <c r="G27" s="12" t="s">
        <v>141</v>
      </c>
      <c r="H27" s="192">
        <f>'Business Evaluation'!E34*('Business Evaluation'!E33/('Business Evaluation'!E26+'Business Evaluation'!E33))+'Business Evaluation'!E27*('Business Evaluation'!E26/('Business Evaluation'!E26+'Business Evaluation'!E33))</f>
        <v>75</v>
      </c>
      <c r="I27" s="193"/>
      <c r="J27" s="194"/>
      <c r="K27" s="93"/>
      <c r="L27" s="93"/>
      <c r="M27" s="93"/>
      <c r="N27" s="11"/>
    </row>
    <row r="28" spans="2:27" ht="19" thickBot="1">
      <c r="B28" s="199"/>
      <c r="G28" s="125" t="s">
        <v>142</v>
      </c>
      <c r="H28" s="195">
        <f>(H17/H27)*H22</f>
        <v>7.0175438596491153</v>
      </c>
      <c r="I28" s="196"/>
      <c r="J28" s="197"/>
      <c r="K28" s="154">
        <f>H27*H28</f>
        <v>526.31578947368359</v>
      </c>
      <c r="L28" s="107"/>
      <c r="M28" s="107"/>
      <c r="N28" s="11"/>
      <c r="AA28"/>
    </row>
    <row r="29" spans="2:27" ht="9" customHeight="1" thickBot="1">
      <c r="B29" s="200"/>
      <c r="C29" s="108"/>
      <c r="D29" s="108"/>
      <c r="E29" s="108"/>
      <c r="F29" s="90"/>
      <c r="G29" s="90"/>
      <c r="H29" s="123"/>
      <c r="I29" s="123"/>
      <c r="J29" s="123"/>
      <c r="K29" s="109"/>
      <c r="L29" s="109"/>
      <c r="M29" s="109"/>
      <c r="N29" s="110"/>
    </row>
    <row r="30" spans="2:27" ht="18.75" customHeight="1">
      <c r="B30" s="198">
        <v>4</v>
      </c>
      <c r="C30" s="171" t="s">
        <v>147</v>
      </c>
      <c r="D30" s="172"/>
      <c r="E30" s="172"/>
      <c r="F30" s="172"/>
      <c r="G30" s="172"/>
      <c r="H30" s="172"/>
      <c r="I30" s="172"/>
      <c r="J30" s="172"/>
      <c r="K30" s="172"/>
      <c r="L30" s="172"/>
      <c r="M30" s="172"/>
      <c r="N30" s="173"/>
    </row>
    <row r="31" spans="2:27" ht="18.75" customHeight="1">
      <c r="B31" s="199"/>
      <c r="C31" s="201" t="s">
        <v>149</v>
      </c>
      <c r="D31" s="202"/>
      <c r="E31" s="202"/>
      <c r="F31" s="202"/>
      <c r="G31" s="202"/>
      <c r="H31" s="202"/>
      <c r="I31" s="202"/>
      <c r="J31" s="202"/>
      <c r="K31" s="202"/>
      <c r="L31" s="202"/>
      <c r="M31" s="202"/>
      <c r="N31" s="203"/>
    </row>
    <row r="32" spans="2:27" ht="5.25" customHeight="1">
      <c r="B32" s="199"/>
      <c r="C32" s="88"/>
      <c r="D32" s="88"/>
      <c r="E32" s="88"/>
      <c r="F32" s="88"/>
      <c r="G32" s="88"/>
      <c r="H32" s="88"/>
      <c r="I32" s="88"/>
      <c r="J32" s="88"/>
      <c r="K32" s="88"/>
      <c r="L32" s="88"/>
      <c r="M32" s="88"/>
      <c r="N32" s="11"/>
    </row>
    <row r="33" spans="2:18" ht="5.25" customHeight="1">
      <c r="B33" s="199"/>
      <c r="C33" s="10"/>
      <c r="D33" s="10"/>
      <c r="E33" s="10"/>
      <c r="F33" s="10"/>
      <c r="G33" s="10"/>
      <c r="H33" s="10"/>
      <c r="I33" s="10"/>
      <c r="J33" s="10"/>
      <c r="K33" s="88"/>
      <c r="L33" s="88"/>
      <c r="M33" s="88"/>
      <c r="N33" s="11"/>
    </row>
    <row r="34" spans="2:18" ht="18">
      <c r="B34" s="199"/>
      <c r="E34" s="10"/>
      <c r="F34" s="10"/>
      <c r="G34" s="16"/>
      <c r="H34" s="161" t="s">
        <v>91</v>
      </c>
      <c r="I34" s="161"/>
      <c r="J34" s="161"/>
      <c r="K34" s="161" t="s">
        <v>92</v>
      </c>
      <c r="L34" s="161"/>
      <c r="M34" s="161"/>
      <c r="N34" s="11"/>
    </row>
    <row r="35" spans="2:18" ht="18">
      <c r="B35" s="199"/>
      <c r="F35" s="127"/>
      <c r="G35" s="128" t="s">
        <v>143</v>
      </c>
      <c r="H35" s="167">
        <f>'Business Evaluation'!E74</f>
        <v>0.25</v>
      </c>
      <c r="I35" s="167"/>
      <c r="J35" s="167"/>
      <c r="K35" s="169">
        <v>0.4</v>
      </c>
      <c r="L35" s="169"/>
      <c r="M35" s="169"/>
      <c r="N35" s="11"/>
    </row>
    <row r="36" spans="2:18" ht="8" customHeight="1">
      <c r="B36" s="199"/>
      <c r="E36" s="17"/>
      <c r="F36" s="17"/>
      <c r="G36" s="17"/>
      <c r="H36" s="18"/>
      <c r="K36" s="19"/>
      <c r="L36" s="88"/>
      <c r="N36" s="11"/>
    </row>
    <row r="37" spans="2:18" ht="18">
      <c r="B37" s="199"/>
      <c r="F37" s="127"/>
      <c r="G37" s="129" t="s">
        <v>144</v>
      </c>
      <c r="H37" s="168">
        <f>(H28/H35)</f>
        <v>28.070175438596461</v>
      </c>
      <c r="I37" s="168"/>
      <c r="J37" s="168"/>
      <c r="K37" s="170">
        <f>H28/K35</f>
        <v>17.543859649122787</v>
      </c>
      <c r="L37" s="170"/>
      <c r="M37" s="170"/>
      <c r="N37" s="11"/>
    </row>
    <row r="38" spans="2:18" ht="9" customHeight="1" thickBot="1">
      <c r="B38" s="200"/>
      <c r="C38" s="108"/>
      <c r="D38" s="108"/>
      <c r="E38" s="108"/>
      <c r="F38" s="90"/>
      <c r="G38" s="90"/>
      <c r="H38" s="123"/>
      <c r="I38" s="123"/>
      <c r="L38" s="123"/>
      <c r="M38" s="109"/>
      <c r="N38" s="110"/>
    </row>
    <row r="39" spans="2:18" ht="19.5" customHeight="1">
      <c r="B39" s="198">
        <v>5</v>
      </c>
      <c r="C39" s="171" t="s">
        <v>148</v>
      </c>
      <c r="D39" s="172"/>
      <c r="E39" s="172"/>
      <c r="F39" s="172"/>
      <c r="G39" s="172"/>
      <c r="H39" s="172"/>
      <c r="I39" s="172"/>
      <c r="J39" s="172"/>
      <c r="K39" s="172"/>
      <c r="L39" s="172"/>
      <c r="M39" s="172"/>
      <c r="N39" s="173"/>
    </row>
    <row r="40" spans="2:18" ht="18.75" customHeight="1">
      <c r="B40" s="199"/>
      <c r="C40" s="201" t="s">
        <v>150</v>
      </c>
      <c r="D40" s="202"/>
      <c r="E40" s="202"/>
      <c r="F40" s="202"/>
      <c r="G40" s="202"/>
      <c r="H40" s="202"/>
      <c r="I40" s="202"/>
      <c r="J40" s="202"/>
      <c r="K40" s="202"/>
      <c r="L40" s="202"/>
      <c r="M40" s="202"/>
      <c r="N40" s="203"/>
    </row>
    <row r="41" spans="2:18" ht="3" customHeight="1">
      <c r="B41" s="199"/>
      <c r="C41" s="10"/>
      <c r="D41" s="10"/>
      <c r="E41" s="10"/>
      <c r="F41" s="10"/>
      <c r="G41" s="10"/>
      <c r="H41" s="10"/>
      <c r="I41" s="10"/>
      <c r="J41" s="10"/>
      <c r="K41" s="88"/>
      <c r="L41" s="88"/>
      <c r="M41" s="88"/>
      <c r="N41" s="11"/>
    </row>
    <row r="42" spans="2:18" ht="18">
      <c r="B42" s="199"/>
      <c r="C42" s="10"/>
      <c r="D42" s="10"/>
      <c r="E42" s="16"/>
      <c r="H42" s="161" t="s">
        <v>91</v>
      </c>
      <c r="I42" s="161"/>
      <c r="J42" s="161"/>
      <c r="K42" s="164" t="s">
        <v>92</v>
      </c>
      <c r="L42" s="164"/>
      <c r="M42" s="164"/>
      <c r="N42" s="11"/>
    </row>
    <row r="43" spans="2:18" ht="17" customHeight="1">
      <c r="B43" s="199"/>
      <c r="C43" s="132"/>
      <c r="D43" s="113"/>
      <c r="E43" s="113"/>
      <c r="G43" s="128" t="s">
        <v>145</v>
      </c>
      <c r="H43" s="162">
        <f>'Business Evaluation'!E67</f>
        <v>0.03</v>
      </c>
      <c r="I43" s="162"/>
      <c r="J43" s="162"/>
      <c r="K43" s="165">
        <v>0.04</v>
      </c>
      <c r="L43" s="165"/>
      <c r="M43" s="165"/>
      <c r="N43" s="11"/>
    </row>
    <row r="44" spans="2:18" ht="8" customHeight="1">
      <c r="B44" s="199"/>
      <c r="C44" s="17"/>
      <c r="D44" s="17"/>
      <c r="E44" s="17"/>
      <c r="G44" s="92"/>
      <c r="H44" s="18"/>
      <c r="J44" s="88"/>
      <c r="K44" s="19"/>
      <c r="L44" s="88"/>
      <c r="M44" s="88"/>
      <c r="N44" s="11"/>
    </row>
    <row r="45" spans="2:18" ht="19" customHeight="1">
      <c r="B45" s="199"/>
      <c r="C45" s="126"/>
      <c r="D45" s="127"/>
      <c r="E45" s="127"/>
      <c r="G45" s="128" t="s">
        <v>146</v>
      </c>
      <c r="H45" s="163">
        <f>(H37/H43)</f>
        <v>935.67251461988212</v>
      </c>
      <c r="I45" s="163"/>
      <c r="J45" s="163"/>
      <c r="K45" s="166">
        <f>K37/K43</f>
        <v>438.59649122806968</v>
      </c>
      <c r="L45" s="166"/>
      <c r="M45" s="166"/>
      <c r="N45" s="11"/>
    </row>
    <row r="46" spans="2:18" ht="9" customHeight="1" thickBot="1">
      <c r="B46" s="200"/>
      <c r="C46" s="108"/>
      <c r="D46" s="108"/>
      <c r="E46" s="108"/>
      <c r="F46" s="90"/>
      <c r="G46" s="90"/>
      <c r="H46" s="123"/>
      <c r="I46" s="123"/>
      <c r="J46" s="123"/>
      <c r="K46" s="109"/>
      <c r="L46" s="109"/>
      <c r="M46" s="109"/>
      <c r="N46" s="110"/>
    </row>
    <row r="47" spans="2:18">
      <c r="B47" s="20"/>
      <c r="C47" s="21"/>
      <c r="D47" s="21"/>
      <c r="E47" s="21"/>
      <c r="F47" s="21"/>
      <c r="G47" s="21"/>
      <c r="H47" s="21"/>
      <c r="I47" s="22"/>
      <c r="J47" s="23"/>
      <c r="K47" s="23"/>
      <c r="L47" s="23"/>
      <c r="M47" s="23"/>
      <c r="N47" s="24"/>
      <c r="O47" s="25"/>
      <c r="P47" s="25"/>
      <c r="Q47" s="25"/>
      <c r="R47" s="25"/>
    </row>
    <row r="48" spans="2:18"/>
    <row r="49"/>
    <row r="50"/>
    <row r="51"/>
    <row r="52"/>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sheetData>
  <mergeCells count="31">
    <mergeCell ref="C31:N31"/>
    <mergeCell ref="C39:N39"/>
    <mergeCell ref="C40:N40"/>
    <mergeCell ref="B30:B38"/>
    <mergeCell ref="B39:B46"/>
    <mergeCell ref="H27:J27"/>
    <mergeCell ref="H28:J28"/>
    <mergeCell ref="B24:B29"/>
    <mergeCell ref="B19:B23"/>
    <mergeCell ref="C30:N30"/>
    <mergeCell ref="G13:N13"/>
    <mergeCell ref="H17:J17"/>
    <mergeCell ref="B15:B18"/>
    <mergeCell ref="C24:N24"/>
    <mergeCell ref="H22:J22"/>
    <mergeCell ref="O13:AA14"/>
    <mergeCell ref="B12:N12"/>
    <mergeCell ref="H42:J42"/>
    <mergeCell ref="H43:J43"/>
    <mergeCell ref="H45:J45"/>
    <mergeCell ref="K42:M42"/>
    <mergeCell ref="K43:M43"/>
    <mergeCell ref="K45:M45"/>
    <mergeCell ref="H34:J34"/>
    <mergeCell ref="H35:J35"/>
    <mergeCell ref="H37:J37"/>
    <mergeCell ref="K34:M34"/>
    <mergeCell ref="K35:M35"/>
    <mergeCell ref="K37:M37"/>
    <mergeCell ref="C15:N15"/>
    <mergeCell ref="B13:D13"/>
  </mergeCells>
  <phoneticPr fontId="12" type="noConversion"/>
  <pageMargins left="0.2" right="0.2" top="0.75" bottom="0.75" header="0.3" footer="0.3"/>
  <pageSetup orientation="portrait"/>
  <ignoredErrors>
    <ignoredError sqref="H35" unlockedFormula="1"/>
  </ignoredErrors>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0"/>
  <sheetViews>
    <sheetView topLeftCell="C1" workbookViewId="0">
      <selection activeCell="K3" sqref="K3"/>
    </sheetView>
  </sheetViews>
  <sheetFormatPr baseColWidth="10" defaultColWidth="8.83203125" defaultRowHeight="14" x14ac:dyDescent="0"/>
  <cols>
    <col min="6" max="6" width="13.83203125" bestFit="1" customWidth="1"/>
    <col min="7" max="7" width="18.33203125" bestFit="1" customWidth="1"/>
    <col min="9" max="9" width="12.5" bestFit="1" customWidth="1"/>
    <col min="10" max="10" width="15.5" bestFit="1" customWidth="1"/>
    <col min="11" max="11" width="25.1640625" bestFit="1" customWidth="1"/>
    <col min="12" max="12" width="29.6640625" bestFit="1" customWidth="1"/>
  </cols>
  <sheetData>
    <row r="2" spans="1:12">
      <c r="F2" t="s">
        <v>34</v>
      </c>
      <c r="G2" t="s">
        <v>35</v>
      </c>
      <c r="H2" t="s">
        <v>13</v>
      </c>
      <c r="I2" t="s">
        <v>17</v>
      </c>
      <c r="J2" t="s">
        <v>25</v>
      </c>
      <c r="K2" t="s">
        <v>1</v>
      </c>
      <c r="L2" t="s">
        <v>2</v>
      </c>
    </row>
    <row r="3" spans="1:12">
      <c r="A3" t="s">
        <v>40</v>
      </c>
      <c r="B3" t="s">
        <v>43</v>
      </c>
      <c r="C3" s="3" t="s">
        <v>51</v>
      </c>
      <c r="D3" s="4" t="s">
        <v>41</v>
      </c>
      <c r="E3" s="4" t="s">
        <v>44</v>
      </c>
      <c r="F3" s="3" t="s">
        <v>5</v>
      </c>
      <c r="G3" s="3" t="s">
        <v>11</v>
      </c>
      <c r="H3" s="3" t="s">
        <v>14</v>
      </c>
      <c r="I3" s="3" t="s">
        <v>18</v>
      </c>
      <c r="J3" t="s">
        <v>26</v>
      </c>
    </row>
    <row r="4" spans="1:12">
      <c r="A4" t="s">
        <v>45</v>
      </c>
      <c r="B4" t="s">
        <v>44</v>
      </c>
      <c r="C4" s="2" t="s">
        <v>49</v>
      </c>
      <c r="D4" t="s">
        <v>54</v>
      </c>
      <c r="E4" t="s">
        <v>41</v>
      </c>
      <c r="F4" s="2" t="s">
        <v>6</v>
      </c>
      <c r="G4" t="s">
        <v>12</v>
      </c>
      <c r="H4" s="2" t="s">
        <v>7</v>
      </c>
      <c r="I4" s="3" t="s">
        <v>19</v>
      </c>
      <c r="J4" t="s">
        <v>29</v>
      </c>
    </row>
    <row r="5" spans="1:12">
      <c r="B5" t="s">
        <v>41</v>
      </c>
      <c r="C5" s="2" t="s">
        <v>52</v>
      </c>
      <c r="D5" t="s">
        <v>55</v>
      </c>
      <c r="E5" t="s">
        <v>54</v>
      </c>
      <c r="F5" s="2" t="s">
        <v>7</v>
      </c>
      <c r="G5" s="3" t="s">
        <v>8</v>
      </c>
      <c r="H5" s="3" t="s">
        <v>15</v>
      </c>
      <c r="I5" s="3" t="s">
        <v>20</v>
      </c>
      <c r="J5" t="s">
        <v>28</v>
      </c>
    </row>
    <row r="6" spans="1:12">
      <c r="C6" s="3" t="s">
        <v>4</v>
      </c>
      <c r="F6" s="3" t="s">
        <v>8</v>
      </c>
      <c r="G6" s="3" t="s">
        <v>9</v>
      </c>
      <c r="H6" s="3" t="s">
        <v>16</v>
      </c>
      <c r="I6" s="3" t="s">
        <v>21</v>
      </c>
      <c r="J6" t="s">
        <v>27</v>
      </c>
    </row>
    <row r="7" spans="1:12">
      <c r="F7" s="3" t="s">
        <v>9</v>
      </c>
      <c r="G7" s="3" t="s">
        <v>10</v>
      </c>
      <c r="I7" t="s">
        <v>22</v>
      </c>
      <c r="J7" t="s">
        <v>30</v>
      </c>
    </row>
    <row r="8" spans="1:12">
      <c r="F8" s="3" t="s">
        <v>10</v>
      </c>
      <c r="G8" s="3" t="s">
        <v>3</v>
      </c>
      <c r="I8" s="3" t="s">
        <v>23</v>
      </c>
      <c r="J8" t="s">
        <v>33</v>
      </c>
    </row>
    <row r="9" spans="1:12">
      <c r="F9" s="3" t="s">
        <v>3</v>
      </c>
      <c r="G9" s="3" t="s">
        <v>4</v>
      </c>
      <c r="I9" t="s">
        <v>24</v>
      </c>
      <c r="J9" t="s">
        <v>31</v>
      </c>
    </row>
    <row r="10" spans="1:12">
      <c r="F10" s="3" t="s">
        <v>4</v>
      </c>
      <c r="J10" t="s">
        <v>32</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Your GPCT</vt:lpstr>
      <vt:lpstr>Business Evaluation</vt:lpstr>
      <vt:lpstr>Inbound Marketing Goals</vt:lpstr>
      <vt:lpstr>Lists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pcaputa;Michael Redbord;dtyre@hubspot.com</dc:creator>
  <cp:lastModifiedBy>Patrick Shea</cp:lastModifiedBy>
  <cp:lastPrinted>2011-01-03T20:03:14Z</cp:lastPrinted>
  <dcterms:created xsi:type="dcterms:W3CDTF">2010-12-17T14:20:31Z</dcterms:created>
  <dcterms:modified xsi:type="dcterms:W3CDTF">2012-07-10T16:31:11Z</dcterms:modified>
</cp:coreProperties>
</file>