
<file path=[Content_Types].xml><?xml version="1.0" encoding="utf-8"?>
<Types xmlns="http://schemas.openxmlformats.org/package/2006/content-types">
  <Override PartName="/xl/diagrams/data1.xml" ContentType="application/vnd.openxmlformats-officedocument.drawingml.diagramData+xml"/>
  <Override PartName="/xl/diagrams/colors1.xml" ContentType="application/vnd.openxmlformats-officedocument.drawingml.diagramColors+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diagrams/drawing1.xml" ContentType="application/vnd.ms-office.drawingml.diagramDrawing+xml"/>
  <Override PartName="/xl/diagrams/quickStyle1.xml" ContentType="application/vnd.openxmlformats-officedocument.drawingml.diagramStyle+xml"/>
  <Default Extension="xml" ContentType="application/xml"/>
  <Override PartName="/xl/diagrams/layout1.xml" ContentType="application/vnd.openxmlformats-officedocument.drawingml.diagramLayout+xml"/>
  <Override PartName="/docProps/app.xml" ContentType="application/vnd.openxmlformats-officedocument.extended-properties+xml"/>
  <Override PartName="/xl/workbook.xml" ContentType="application/vnd.openxmlformats-officedocument.spreadsheetml.sheet.main+xml"/>
  <Override PartName="/xl/comments1.xml" ContentType="application/vnd.openxmlformats-officedocument.spreadsheetml.comment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styles.xml" ContentType="application/vnd.openxmlformats-officedocument.spreadsheetml.styles+xml"/>
  <Default Extension="vml" ContentType="application/vnd.openxmlformats-officedocument.vmlDrawing"/>
  <Override PartName="/xl/worksheets/sheet3.xml" ContentType="application/vnd.openxmlformats-officedocument.spreadsheetml.worksheet+xml"/>
  <Default Extension="rels" ContentType="application/vnd.openxmlformats-package.relationship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200" yWindow="-80" windowWidth="26500" windowHeight="16780"/>
  </bookViews>
  <sheets>
    <sheet name="Evaluation" sheetId="1" r:id="rId1"/>
    <sheet name="Inbound Marketing Goals" sheetId="4" r:id="rId2"/>
    <sheet name="Lists" sheetId="2" state="hidden" r:id="rId3"/>
  </sheets>
  <definedNames>
    <definedName name="_xlnm.Print_Area" localSheetId="1">'Inbound Marketing Goals'!$A$1:$P$38</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B64" i="1"/>
  <c r="B67"/>
  <c r="B66"/>
  <c r="B65"/>
  <c r="B68"/>
  <c r="B69"/>
  <c r="J18"/>
  <c r="J27"/>
  <c r="J28"/>
  <c r="J12"/>
  <c r="J20"/>
  <c r="J19"/>
  <c r="J33"/>
  <c r="J34"/>
  <c r="J35"/>
  <c r="J36"/>
  <c r="J37"/>
  <c r="J38"/>
  <c r="J39"/>
  <c r="J40"/>
  <c r="J41"/>
  <c r="J42"/>
  <c r="J43"/>
  <c r="J44"/>
  <c r="J45"/>
  <c r="J46"/>
  <c r="J47"/>
  <c r="J48"/>
  <c r="J49"/>
  <c r="J32"/>
  <c r="J23"/>
  <c r="J24"/>
  <c r="J25"/>
  <c r="J26"/>
  <c r="J29"/>
  <c r="J30"/>
  <c r="J22"/>
  <c r="J15"/>
  <c r="J16"/>
  <c r="J21"/>
  <c r="J13"/>
  <c r="J11"/>
  <c r="J7"/>
  <c r="C50"/>
  <c r="J3"/>
  <c r="J17"/>
  <c r="J10"/>
  <c r="J31"/>
  <c r="J4"/>
  <c r="J5"/>
  <c r="J6"/>
  <c r="J14"/>
  <c r="J9"/>
  <c r="J2"/>
  <c r="J8"/>
  <c r="B50"/>
  <c r="F30" i="4"/>
  <c r="F23"/>
  <c r="F17"/>
  <c r="F8"/>
  <c r="F18"/>
  <c r="F25"/>
  <c r="F32"/>
  <c r="G25"/>
  <c r="G32"/>
</calcChain>
</file>

<file path=xl/comments1.xml><?xml version="1.0" encoding="utf-8"?>
<comments xmlns="http://schemas.openxmlformats.org/spreadsheetml/2006/main">
  <authors>
    <author>Greg Elwell</author>
  </authors>
  <commentList>
    <comment ref="C6" authorId="0">
      <text>
        <r>
          <rPr>
            <b/>
            <sz val="8"/>
            <color indexed="81"/>
            <rFont val="Tahoma"/>
            <family val="2"/>
          </rPr>
          <t>New monthly revenue is incremental to what you're currently achieving. Think in terms of revenue generated from new inbound marketing lead generation activities.</t>
        </r>
      </text>
    </comment>
    <comment ref="C15" authorId="0">
      <text>
        <r>
          <rPr>
            <b/>
            <sz val="8"/>
            <color indexed="81"/>
            <rFont val="Tahoma"/>
            <family val="2"/>
          </rPr>
          <t>Take your total revenue collected over the past 12 months and divide by the number of customers or clients you have.  Some may want to do weighted averages, if you have multiple revenue streams that vary widely.</t>
        </r>
      </text>
    </comment>
    <comment ref="C20" authorId="0">
      <text>
        <r>
          <rPr>
            <b/>
            <sz val="8"/>
            <color indexed="81"/>
            <rFont val="Tahoma"/>
            <family val="2"/>
          </rPr>
          <t xml:space="preserve">Conversion rate is found by taking the number of new customers you acquire each month and dividing by the number of leads generated and worked.
</t>
        </r>
      </text>
    </comment>
    <comment ref="C27" authorId="0">
      <text>
        <r>
          <rPr>
            <b/>
            <sz val="8"/>
            <color indexed="81"/>
            <rFont val="Tahoma"/>
            <family val="2"/>
          </rPr>
          <t>Be relatively conservative. Remember it's just a target. You can adjust later as you accumulate actual data from your inbound marketing efforts.</t>
        </r>
      </text>
    </comment>
  </commentList>
</comments>
</file>

<file path=xl/sharedStrings.xml><?xml version="1.0" encoding="utf-8"?>
<sst xmlns="http://schemas.openxmlformats.org/spreadsheetml/2006/main" count="219" uniqueCount="160">
  <si>
    <t>Data from Evaluation (Beige)</t>
  </si>
  <si>
    <t>Calculator results (Orange)</t>
  </si>
  <si>
    <t>yes</t>
  </si>
  <si>
    <t>Complete the folllowing questions if any of your business is based on clients paying you regularly.</t>
  </si>
  <si>
    <t xml:space="preserve">How many active clients who provide recurring monthly revenue do you have? </t>
  </si>
  <si>
    <t xml:space="preserve">What is the average amount of revenue you receive from a client in a given month? </t>
  </si>
  <si>
    <t xml:space="preserve">Complete the folllowing questions if any of your business is based on one time payments from clients. </t>
  </si>
  <si>
    <t xml:space="preserve">      PPC - down to campaign/keyword</t>
  </si>
  <si>
    <t xml:space="preserve">      SEO - down to keyword</t>
  </si>
  <si>
    <t>How many new clients do you acquire per month who provide recurring revenue?</t>
  </si>
  <si>
    <t>What is the average amount of revenue you receive from a new project?</t>
  </si>
  <si>
    <t>How many new project clients do you acquire per month?</t>
  </si>
  <si>
    <t>Historical Sales vs Growth Goals</t>
  </si>
  <si>
    <t>current monthly revenue</t>
  </si>
  <si>
    <t>new recurring revenue/month</t>
  </si>
  <si>
    <t>churn/month</t>
  </si>
  <si>
    <t xml:space="preserve">What is the number of recurring revenue clients you lose per month? </t>
  </si>
  <si>
    <t>Monthly shortfall</t>
  </si>
  <si>
    <t xml:space="preserve">Months to achieve </t>
  </si>
  <si>
    <t xml:space="preserve">What percentage of this revenue do you need to book from Inbound Marketing as opposed to other sources of leads &amp; new clients? </t>
  </si>
  <si>
    <r>
      <t xml:space="preserve">How much </t>
    </r>
    <r>
      <rPr>
        <b/>
        <i/>
        <sz val="11"/>
        <color indexed="8"/>
        <rFont val="Calibri"/>
        <family val="2"/>
      </rPr>
      <t>new</t>
    </r>
    <r>
      <rPr>
        <sz val="11"/>
        <color theme="1"/>
        <rFont val="Calibri"/>
        <family val="2"/>
        <scheme val="minor"/>
      </rPr>
      <t xml:space="preserve"> </t>
    </r>
    <r>
      <rPr>
        <b/>
        <i/>
        <sz val="11"/>
        <color indexed="8"/>
        <rFont val="Calibri"/>
        <family val="2"/>
      </rPr>
      <t>booked</t>
    </r>
    <r>
      <rPr>
        <sz val="11"/>
        <color theme="1"/>
        <rFont val="Calibri"/>
        <family val="2"/>
        <scheme val="minor"/>
      </rPr>
      <t xml:space="preserve"> revenue do you plan to generate each month?</t>
    </r>
  </si>
  <si>
    <t>New booked revenue:</t>
  </si>
  <si>
    <t>Enter your monthly booked revenue goal.</t>
  </si>
  <si>
    <r>
      <t>What's your average</t>
    </r>
    <r>
      <rPr>
        <sz val="11"/>
        <color theme="1"/>
        <rFont val="Calibri"/>
        <family val="2"/>
        <scheme val="minor"/>
      </rPr>
      <t xml:space="preserve"> lifetime revenue per customer?</t>
    </r>
  </si>
  <si>
    <t>What is the average contract length in months of recurring revenue clients?</t>
  </si>
  <si>
    <t>Inbound Marketing Questions</t>
  </si>
  <si>
    <t xml:space="preserve">   Do you track comments, inbound links and page views for each individual blog post you publish? </t>
  </si>
  <si>
    <t xml:space="preserve">   Do you track which traffic sources convert into leads? </t>
  </si>
  <si>
    <t xml:space="preserve">      Email - by campaign</t>
  </si>
  <si>
    <t xml:space="preserve">      Social Media - by site</t>
  </si>
  <si>
    <t xml:space="preserve">   Do you track your traffic sources? </t>
  </si>
  <si>
    <t xml:space="preserve">   Do you have a service level agreement between marketing and sales that governs the quantity and quality of leads you need to generate each month? If marketing/sales aren't separate people/teams, do you have a lead quality/quantity goal?</t>
  </si>
  <si>
    <t>Visit to Lead Conversion Rate</t>
  </si>
  <si>
    <t>Lead to Customer Conversion Rate</t>
  </si>
  <si>
    <t xml:space="preserve">   What percentage of your website leads convert into customers?  (Typically: 0 - 25%)</t>
  </si>
  <si>
    <t xml:space="preserve">   What percentage of your website visitors convert into a lead?  (Typically: 0 - 7%)</t>
  </si>
  <si>
    <t>Inbound Marketing Traffic Calculator</t>
  </si>
  <si>
    <t>Note: Achievement of desired results is dependent on your company's implementation of the full HubSpot Inbound Marketing Methodology over a period of time. Use this calculator to set goals.</t>
  </si>
  <si>
    <t>Step 1</t>
  </si>
  <si>
    <t>Enter as a whole number.  Example: 5000</t>
  </si>
  <si>
    <t>Step 2</t>
  </si>
  <si>
    <t xml:space="preserve">Enter the % of new revenue needed from inbound marketing. </t>
  </si>
  <si>
    <t xml:space="preserve">Percentage: </t>
  </si>
  <si>
    <t>Step 3</t>
  </si>
  <si>
    <t>Avg revenue per client:</t>
  </si>
  <si>
    <t>Enter as a whole number.  Example: 750</t>
  </si>
  <si>
    <t>Monthly New Customers:</t>
  </si>
  <si>
    <t>Step 4</t>
  </si>
  <si>
    <t>Calculate number of monthly leads needed to support new client goal.</t>
  </si>
  <si>
    <t xml:space="preserve">What's your  lead-to-customer conversion rate? What's your Goal? </t>
  </si>
  <si>
    <t xml:space="preserve">Current </t>
  </si>
  <si>
    <t xml:space="preserve"> Goal</t>
  </si>
  <si>
    <t>Lead-to-customer rate:</t>
  </si>
  <si>
    <t>Enter as a decimal.  Example: 5% = .05</t>
  </si>
  <si>
    <t>Monthly Leads Needed*:</t>
  </si>
  <si>
    <t>*Depends on Conversion Rate</t>
  </si>
  <si>
    <t>Step 5</t>
  </si>
  <si>
    <t>Calculate monthly traffic needed to generate required number of leads.</t>
  </si>
  <si>
    <t xml:space="preserve">What's your visitor-to-lead conversion rate. What's your goal? </t>
  </si>
  <si>
    <t>Visitor-to-lead Conversion:</t>
  </si>
  <si>
    <t>Enter as a decimal.  Example: 4% = .04</t>
  </si>
  <si>
    <t>Monthly Visitors Needed*:</t>
  </si>
  <si>
    <t>Credit:</t>
  </si>
  <si>
    <t>Greg Elwell of</t>
  </si>
  <si>
    <t>B2B Inbound</t>
  </si>
  <si>
    <t>&amp; Peter Caputa of HubSpot</t>
  </si>
  <si>
    <t>Enter Inputs (Grey)</t>
  </si>
  <si>
    <t xml:space="preserve">    Do you generate inbound sales leads directly from your blog traffic/readers? </t>
  </si>
  <si>
    <t xml:space="preserve">    Do you generate inbound sales leads directly from pay per click traffic? </t>
  </si>
  <si>
    <t xml:space="preserve">   Does your web analytics notify you/your sales team when a lead is visiting the website? </t>
  </si>
  <si>
    <t xml:space="preserve">   Does your website analytics track the traffic source/marketing activity/campaign for each lead? </t>
  </si>
  <si>
    <t xml:space="preserve">   Have you defined the profile/demographics/characteristics of an ideal lead? </t>
  </si>
  <si>
    <t xml:space="preserve">   Does your sales team connect with your leads via their social media profiles on Twitter, Linkedin &amp; Facebook? </t>
  </si>
  <si>
    <t xml:space="preserve">   Do you track your social media follower counts/reach on Twitter, Linkedin, Facebook, Youtube? </t>
  </si>
  <si>
    <t xml:space="preserve">       Do you monitor social media for mentions of your brand name, important keywords and competitors? </t>
  </si>
  <si>
    <t xml:space="preserve">      Other campaigns (Online banner, email sponsorships, etc) </t>
  </si>
  <si>
    <t xml:space="preserve">   Do you track the traffic source/marketing campaign for each visitor, lead and sale? </t>
  </si>
  <si>
    <t>1-2</t>
  </si>
  <si>
    <t>0</t>
  </si>
  <si>
    <t>101+</t>
  </si>
  <si>
    <t>51-100</t>
  </si>
  <si>
    <t>26-50</t>
  </si>
  <si>
    <t>11-25</t>
  </si>
  <si>
    <t>6-10</t>
  </si>
  <si>
    <t>3-5</t>
  </si>
  <si>
    <t>50</t>
  </si>
  <si>
    <t>25-49</t>
  </si>
  <si>
    <t>%</t>
  </si>
  <si>
    <t>0-25</t>
  </si>
  <si>
    <t>51-75</t>
  </si>
  <si>
    <t>76-100</t>
  </si>
  <si>
    <t>Retainer Size</t>
  </si>
  <si>
    <t>25,001+</t>
  </si>
  <si>
    <t>10,001-25,000</t>
  </si>
  <si>
    <t>5,001-10,000</t>
  </si>
  <si>
    <t>$2,501-$5,000</t>
  </si>
  <si>
    <t>$1,001-$2,500</t>
  </si>
  <si>
    <t>$501-$1,000</t>
  </si>
  <si>
    <t>$0-$500</t>
  </si>
  <si>
    <t>Project Work</t>
  </si>
  <si>
    <t>$100,001+</t>
  </si>
  <si>
    <t>$10,001 - $25,000</t>
  </si>
  <si>
    <t>$25,001 - $50,000</t>
  </si>
  <si>
    <t>$50,001 - 100,000</t>
  </si>
  <si>
    <t>$5,000 - $10,000</t>
  </si>
  <si>
    <t>$1,001 - $2,500</t>
  </si>
  <si>
    <t>$0 - $1,000</t>
  </si>
  <si>
    <t>$2,501 - $5,0000</t>
  </si>
  <si>
    <t>Retainer Clients</t>
  </si>
  <si>
    <t>New Projects/Month</t>
  </si>
  <si>
    <t>Weight 5</t>
  </si>
  <si>
    <t>Weight 6</t>
  </si>
  <si>
    <t>Weight 7</t>
  </si>
  <si>
    <t xml:space="preserve">What is your monthly revenue goal? </t>
  </si>
  <si>
    <t xml:space="preserve">How many months from now would you like to achieve this goal? </t>
  </si>
  <si>
    <t xml:space="preserve">       Do you actively build inbound links to specific pages with specific keywords as anchor text? </t>
  </si>
  <si>
    <t xml:space="preserve">      Do you segment your email marketing lists and send different messages to different segments? </t>
  </si>
  <si>
    <t xml:space="preserve">   Does your website analytics track which pages your indiviual leads view? </t>
  </si>
  <si>
    <t xml:space="preserve">Does your website traffic increase in most months? </t>
  </si>
  <si>
    <t>Grade</t>
  </si>
  <si>
    <t>Yes</t>
  </si>
  <si>
    <t>Monthly</t>
  </si>
  <si>
    <t>Score</t>
  </si>
  <si>
    <t>Daily</t>
  </si>
  <si>
    <t>Weekly</t>
  </si>
  <si>
    <t>No</t>
  </si>
  <si>
    <t>Weight 1</t>
  </si>
  <si>
    <t>Weight 2</t>
  </si>
  <si>
    <t>Weight 3</t>
  </si>
  <si>
    <t>6-20</t>
  </si>
  <si>
    <t>Weight 4</t>
  </si>
  <si>
    <t>21+</t>
  </si>
  <si>
    <t>1-5</t>
  </si>
  <si>
    <t xml:space="preserve">   Do you track which leads convert into customers? </t>
  </si>
  <si>
    <t xml:space="preserve">   Is your company using social media to build brand awareness, engagement and traffic? </t>
  </si>
  <si>
    <t xml:space="preserve">       Do you have a company Twitter account? </t>
  </si>
  <si>
    <t xml:space="preserve">       Do you have a company Facebook page? </t>
  </si>
  <si>
    <t xml:space="preserve">       Do you have a company LinkedIn page? </t>
  </si>
  <si>
    <t xml:space="preserve">       How often do you post blog articles? </t>
  </si>
  <si>
    <t xml:space="preserve">       What percentage of your employees post blog articles to your  blog? </t>
  </si>
  <si>
    <t xml:space="preserve">Do you analyze your results each month so you can continuously improve results? </t>
  </si>
  <si>
    <t xml:space="preserve">   Do you have a blog?  </t>
  </si>
  <si>
    <t xml:space="preserve">   Do you use automated lead nurturing? </t>
  </si>
  <si>
    <t xml:space="preserve">   How often do you send email marketing messages? </t>
  </si>
  <si>
    <t xml:space="preserve">   Do you have an SEO Strategy?</t>
  </si>
  <si>
    <t>Quarterly</t>
  </si>
  <si>
    <t>Yearly</t>
  </si>
  <si>
    <t xml:space="preserve">       How often do you perform keyword research?</t>
  </si>
  <si>
    <t xml:space="preserve">       How often do you analyze your websites pages to identify whether they're optimized effectively?</t>
  </si>
  <si>
    <t xml:space="preserve">       Do you track your inbound links? </t>
  </si>
  <si>
    <t xml:space="preserve">       Do you put effort into improving your current inbound links? </t>
  </si>
  <si>
    <t xml:space="preserve">Do you generate a larger number of leads via your website in most months? </t>
  </si>
  <si>
    <t>Your Answer</t>
  </si>
  <si>
    <t xml:space="preserve">      How many different lead nurturing campaigns do you have setup? </t>
  </si>
  <si>
    <t xml:space="preserve">Do you convert a larger number of customers from your website leads in most months? </t>
  </si>
  <si>
    <r>
      <t xml:space="preserve">   </t>
    </r>
    <r>
      <rPr>
        <sz val="11"/>
        <color theme="1"/>
        <rFont val="Calibri"/>
        <family val="2"/>
        <scheme val="minor"/>
      </rPr>
      <t>How many offers (ebooks, whitepapers, webinars) do you have available on your website?</t>
    </r>
  </si>
  <si>
    <r>
      <t xml:space="preserve">   </t>
    </r>
    <r>
      <rPr>
        <sz val="11"/>
        <color theme="1"/>
        <rFont val="Calibri"/>
        <family val="2"/>
        <scheme val="minor"/>
      </rPr>
      <t xml:space="preserve">How many active landing pages do you have on your website? </t>
    </r>
  </si>
  <si>
    <r>
      <t xml:space="preserve">   </t>
    </r>
    <r>
      <rPr>
        <sz val="11"/>
        <color theme="1"/>
        <rFont val="Calibri"/>
        <family val="2"/>
        <scheme val="minor"/>
      </rPr>
      <t xml:space="preserve">How often do you build and launch new calls to action to drive traffic to your landing pages? </t>
    </r>
  </si>
  <si>
    <t xml:space="preserve">    Do you generate inbound sales leads directly from organic search engine traffic? </t>
  </si>
  <si>
    <t xml:space="preserve">    Do you generate inbound sales leads directly from social media traffic? </t>
  </si>
</sst>
</file>

<file path=xl/styles.xml><?xml version="1.0" encoding="utf-8"?>
<styleSheet xmlns="http://schemas.openxmlformats.org/spreadsheetml/2006/main">
  <numFmts count="6">
    <numFmt numFmtId="44" formatCode="_(&quot;$&quot;* #,##0.00_);_(&quot;$&quot;* \(#,##0.00\);_(&quot;$&quot;* &quot;-&quot;??_);_(@_)"/>
    <numFmt numFmtId="164" formatCode="0.0"/>
    <numFmt numFmtId="165" formatCode="&quot;$&quot;#,##0.00"/>
    <numFmt numFmtId="166" formatCode="#,##0.0%"/>
    <numFmt numFmtId="167" formatCode="0.0%"/>
    <numFmt numFmtId="168" formatCode="#,##0.00%"/>
  </numFmts>
  <fonts count="2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u/>
      <sz val="11"/>
      <color theme="1"/>
      <name val="Calibri"/>
      <family val="2"/>
      <scheme val="minor"/>
    </font>
    <font>
      <b/>
      <i/>
      <u/>
      <sz val="11"/>
      <color theme="1"/>
      <name val="Calibri"/>
      <family val="2"/>
      <scheme val="minor"/>
    </font>
    <font>
      <i/>
      <u/>
      <sz val="11"/>
      <color theme="1"/>
      <name val="Calibri"/>
      <family val="2"/>
      <scheme val="minor"/>
    </font>
    <font>
      <sz val="11"/>
      <color indexed="8"/>
      <name val="Calibri"/>
      <family val="2"/>
    </font>
    <font>
      <b/>
      <sz val="22"/>
      <color indexed="8"/>
      <name val="Calibri"/>
      <family val="2"/>
    </font>
    <font>
      <b/>
      <sz val="11"/>
      <color indexed="8"/>
      <name val="Calibri"/>
      <family val="2"/>
    </font>
    <font>
      <b/>
      <i/>
      <sz val="11"/>
      <color indexed="8"/>
      <name val="Calibri"/>
      <family val="2"/>
    </font>
    <font>
      <b/>
      <sz val="14"/>
      <color indexed="8"/>
      <name val="Calibri"/>
      <family val="2"/>
    </font>
    <font>
      <sz val="12"/>
      <color indexed="8"/>
      <name val="Calibri"/>
      <family val="2"/>
    </font>
    <font>
      <sz val="12"/>
      <name val="Calibri"/>
      <family val="2"/>
    </font>
    <font>
      <b/>
      <sz val="12"/>
      <color indexed="8"/>
      <name val="Calibri"/>
      <family val="2"/>
    </font>
    <font>
      <b/>
      <sz val="14"/>
      <name val="Calibri"/>
      <family val="2"/>
    </font>
    <font>
      <u/>
      <sz val="11"/>
      <color indexed="12"/>
      <name val="Calibri"/>
      <family val="2"/>
    </font>
    <font>
      <b/>
      <sz val="8"/>
      <color indexed="81"/>
      <name val="Tahoma"/>
      <family val="2"/>
    </font>
    <font>
      <sz val="11"/>
      <color theme="4"/>
      <name val="Calibri"/>
      <family val="2"/>
      <scheme val="minor"/>
    </font>
    <font>
      <sz val="8"/>
      <name val="Verdana"/>
    </font>
  </fonts>
  <fills count="8">
    <fill>
      <patternFill patternType="none"/>
    </fill>
    <fill>
      <patternFill patternType="gray125"/>
    </fill>
    <fill>
      <patternFill patternType="solid">
        <fgColor indexed="51"/>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0.249977111117893"/>
        <bgColor indexed="64"/>
      </patternFill>
    </fill>
    <fill>
      <patternFill patternType="solid">
        <fgColor theme="2" tint="-9.9978637043366805E-2"/>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8" fillId="0" borderId="0"/>
    <xf numFmtId="44" fontId="8" fillId="0" borderId="0" applyFont="0" applyFill="0" applyBorder="0" applyAlignment="0" applyProtection="0"/>
    <xf numFmtId="9" fontId="8" fillId="0" borderId="0" applyFont="0" applyFill="0" applyBorder="0" applyAlignment="0" applyProtection="0"/>
    <xf numFmtId="0" fontId="17" fillId="0" borderId="0" applyNumberFormat="0" applyFill="0" applyBorder="0" applyAlignment="0" applyProtection="0">
      <alignment vertical="top"/>
      <protection locked="0"/>
    </xf>
  </cellStyleXfs>
  <cellXfs count="112">
    <xf numFmtId="0" fontId="0" fillId="0" borderId="0" xfId="0"/>
    <xf numFmtId="0" fontId="2" fillId="0" borderId="0" xfId="0" applyFont="1"/>
    <xf numFmtId="0" fontId="0" fillId="0" borderId="0" xfId="0" applyAlignment="1">
      <alignment horizontal="left"/>
    </xf>
    <xf numFmtId="16" fontId="0" fillId="0" borderId="0" xfId="0" quotePrefix="1" applyNumberFormat="1"/>
    <xf numFmtId="0" fontId="0" fillId="0" borderId="0" xfId="0" quotePrefix="1"/>
    <xf numFmtId="9" fontId="0" fillId="0" borderId="0" xfId="0" applyNumberFormat="1"/>
    <xf numFmtId="0" fontId="3" fillId="0" borderId="0" xfId="0" applyFont="1"/>
    <xf numFmtId="0" fontId="0" fillId="0" borderId="0" xfId="0" applyFont="1"/>
    <xf numFmtId="0" fontId="4" fillId="0" borderId="0" xfId="0" applyFont="1"/>
    <xf numFmtId="0" fontId="0" fillId="0" borderId="0" xfId="0" applyAlignment="1">
      <alignment wrapText="1"/>
    </xf>
    <xf numFmtId="0" fontId="0" fillId="0" borderId="0" xfId="0" applyAlignment="1">
      <alignment horizontal="right"/>
    </xf>
    <xf numFmtId="0" fontId="5" fillId="0" borderId="0" xfId="0" applyFont="1"/>
    <xf numFmtId="0" fontId="6" fillId="0" borderId="0" xfId="0" applyFont="1"/>
    <xf numFmtId="164" fontId="0" fillId="0" borderId="0" xfId="0" applyNumberFormat="1" applyAlignment="1">
      <alignment horizontal="left"/>
    </xf>
    <xf numFmtId="164" fontId="0" fillId="0" borderId="0" xfId="0" applyNumberFormat="1"/>
    <xf numFmtId="0" fontId="2" fillId="0" borderId="0" xfId="0" applyFont="1" applyAlignment="1">
      <alignment horizontal="right"/>
    </xf>
    <xf numFmtId="0" fontId="0" fillId="0" borderId="0" xfId="0" applyBorder="1"/>
    <xf numFmtId="0" fontId="7" fillId="0" borderId="0" xfId="0" applyFont="1"/>
    <xf numFmtId="3" fontId="0" fillId="0" borderId="0" xfId="0" applyNumberFormat="1" applyAlignment="1">
      <alignment horizontal="left"/>
    </xf>
    <xf numFmtId="0" fontId="8" fillId="0" borderId="0" xfId="2" applyProtection="1">
      <protection locked="0"/>
    </xf>
    <xf numFmtId="0" fontId="8" fillId="0" borderId="0" xfId="2" applyBorder="1" applyAlignment="1" applyProtection="1">
      <alignment horizontal="left" vertical="center"/>
    </xf>
    <xf numFmtId="0" fontId="8" fillId="0" borderId="2" xfId="2" applyBorder="1" applyAlignment="1" applyProtection="1">
      <alignment vertical="center"/>
      <protection locked="0"/>
    </xf>
    <xf numFmtId="0" fontId="10" fillId="0" borderId="1" xfId="2" applyFont="1" applyBorder="1" applyAlignment="1" applyProtection="1">
      <alignment horizontal="left" vertical="center"/>
    </xf>
    <xf numFmtId="0" fontId="10" fillId="0" borderId="7" xfId="2" applyFont="1" applyBorder="1" applyAlignment="1" applyProtection="1">
      <alignment horizontal="left" vertical="center" wrapText="1"/>
    </xf>
    <xf numFmtId="0" fontId="10" fillId="0" borderId="8" xfId="2" applyFont="1" applyBorder="1" applyAlignment="1" applyProtection="1">
      <alignment horizontal="left" vertical="center" wrapText="1"/>
    </xf>
    <xf numFmtId="0" fontId="12" fillId="0" borderId="0" xfId="2" applyFont="1" applyBorder="1" applyAlignment="1" applyProtection="1">
      <alignment horizontal="left" vertical="center"/>
    </xf>
    <xf numFmtId="165" fontId="13" fillId="3" borderId="0" xfId="3" applyNumberFormat="1" applyFont="1" applyFill="1" applyBorder="1" applyAlignment="1" applyProtection="1">
      <alignment horizontal="left" vertical="center"/>
      <protection locked="0"/>
    </xf>
    <xf numFmtId="0" fontId="8" fillId="0" borderId="0" xfId="2" applyBorder="1" applyAlignment="1">
      <alignment horizontal="left" vertical="center"/>
    </xf>
    <xf numFmtId="0" fontId="8" fillId="0" borderId="2" xfId="2" applyBorder="1" applyAlignment="1">
      <alignment horizontal="left" vertical="center"/>
    </xf>
    <xf numFmtId="0" fontId="12" fillId="0" borderId="0" xfId="2" applyFont="1" applyBorder="1" applyAlignment="1" applyProtection="1">
      <alignment horizontal="right" vertical="center"/>
    </xf>
    <xf numFmtId="165" fontId="13" fillId="3" borderId="0" xfId="3" applyNumberFormat="1" applyFont="1" applyFill="1" applyBorder="1" applyAlignment="1" applyProtection="1">
      <alignment horizontal="center" vertical="center"/>
      <protection locked="0"/>
    </xf>
    <xf numFmtId="0" fontId="8" fillId="0" borderId="0" xfId="2" applyBorder="1" applyAlignment="1">
      <alignment vertical="center"/>
    </xf>
    <xf numFmtId="0" fontId="8" fillId="0" borderId="2" xfId="2" applyBorder="1" applyAlignment="1">
      <alignment vertical="center"/>
    </xf>
    <xf numFmtId="0" fontId="12" fillId="0" borderId="1" xfId="2" applyFont="1" applyBorder="1" applyAlignment="1" applyProtection="1">
      <alignment horizontal="right" vertical="center"/>
    </xf>
    <xf numFmtId="0" fontId="12" fillId="0" borderId="3" xfId="2" applyFont="1" applyBorder="1" applyAlignment="1" applyProtection="1">
      <alignment horizontal="right" vertical="center"/>
    </xf>
    <xf numFmtId="0" fontId="12" fillId="0" borderId="4" xfId="2" applyFont="1" applyBorder="1" applyAlignment="1" applyProtection="1">
      <alignment horizontal="right" vertical="center"/>
    </xf>
    <xf numFmtId="9" fontId="14" fillId="4" borderId="15" xfId="4" applyFont="1" applyFill="1" applyBorder="1" applyAlignment="1" applyProtection="1">
      <alignment horizontal="center" vertical="center"/>
      <protection locked="0"/>
    </xf>
    <xf numFmtId="0" fontId="8" fillId="0" borderId="4" xfId="2" applyBorder="1" applyAlignment="1" applyProtection="1">
      <alignment horizontal="left" vertical="center"/>
    </xf>
    <xf numFmtId="0" fontId="8" fillId="0" borderId="4" xfId="2" applyBorder="1" applyAlignment="1">
      <alignment vertical="center"/>
    </xf>
    <xf numFmtId="0" fontId="8" fillId="0" borderId="5" xfId="2" applyBorder="1" applyAlignment="1">
      <alignment vertical="center"/>
    </xf>
    <xf numFmtId="164" fontId="12" fillId="2" borderId="15" xfId="2" applyNumberFormat="1" applyFont="1" applyFill="1" applyBorder="1" applyAlignment="1" applyProtection="1">
      <alignment horizontal="center" vertical="center"/>
    </xf>
    <xf numFmtId="0" fontId="10" fillId="0" borderId="0" xfId="2" applyFont="1" applyBorder="1" applyAlignment="1" applyProtection="1">
      <alignment horizontal="right" vertical="center"/>
    </xf>
    <xf numFmtId="0" fontId="15" fillId="0" borderId="15" xfId="2" applyFont="1" applyBorder="1" applyAlignment="1" applyProtection="1">
      <alignment horizontal="center" vertical="center"/>
    </xf>
    <xf numFmtId="0" fontId="15" fillId="0" borderId="0" xfId="2" applyFont="1" applyBorder="1" applyAlignment="1" applyProtection="1">
      <alignment horizontal="right" vertical="center"/>
    </xf>
    <xf numFmtId="2" fontId="13" fillId="5" borderId="0" xfId="2" applyNumberFormat="1" applyFont="1" applyFill="1" applyBorder="1" applyAlignment="1" applyProtection="1">
      <alignment vertical="center"/>
      <protection locked="0"/>
    </xf>
    <xf numFmtId="0" fontId="13" fillId="5" borderId="0" xfId="2" applyFont="1" applyFill="1" applyBorder="1" applyAlignment="1" applyProtection="1">
      <alignment horizontal="right" vertical="center"/>
    </xf>
    <xf numFmtId="3" fontId="12" fillId="2" borderId="15" xfId="2" applyNumberFormat="1" applyFont="1" applyFill="1" applyBorder="1" applyAlignment="1" applyProtection="1">
      <alignment horizontal="center" vertical="center"/>
    </xf>
    <xf numFmtId="3" fontId="16" fillId="2" borderId="11" xfId="2" applyNumberFormat="1" applyFont="1" applyFill="1" applyBorder="1" applyAlignment="1" applyProtection="1">
      <alignment horizontal="center" vertical="center"/>
    </xf>
    <xf numFmtId="37" fontId="12" fillId="2" borderId="15" xfId="2" applyNumberFormat="1" applyFont="1" applyFill="1" applyBorder="1" applyAlignment="1" applyProtection="1">
      <alignment horizontal="center" vertical="center"/>
    </xf>
    <xf numFmtId="37" fontId="16" fillId="2" borderId="11" xfId="2" applyNumberFormat="1" applyFont="1" applyFill="1" applyBorder="1" applyAlignment="1" applyProtection="1">
      <alignment horizontal="center" vertical="center"/>
    </xf>
    <xf numFmtId="0" fontId="8" fillId="0" borderId="5" xfId="2" applyBorder="1" applyAlignment="1" applyProtection="1">
      <alignment vertical="center"/>
      <protection locked="0"/>
    </xf>
    <xf numFmtId="0" fontId="8" fillId="0" borderId="7" xfId="2" applyBorder="1" applyAlignment="1" applyProtection="1">
      <alignment horizontal="right"/>
      <protection locked="0"/>
    </xf>
    <xf numFmtId="0" fontId="8" fillId="0" borderId="7" xfId="2" applyBorder="1" applyAlignment="1" applyProtection="1">
      <alignment horizontal="right" vertical="center"/>
      <protection locked="0"/>
    </xf>
    <xf numFmtId="0" fontId="8" fillId="0" borderId="0" xfId="2" applyAlignment="1">
      <alignment horizontal="right" vertical="center"/>
    </xf>
    <xf numFmtId="0" fontId="17" fillId="0" borderId="0" xfId="5" applyAlignment="1" applyProtection="1">
      <alignment horizontal="right" vertical="center"/>
      <protection locked="0"/>
    </xf>
    <xf numFmtId="0" fontId="8" fillId="0" borderId="0" xfId="2" applyAlignment="1" applyProtection="1">
      <alignment horizontal="center"/>
      <protection locked="0"/>
    </xf>
    <xf numFmtId="0" fontId="8" fillId="0" borderId="0" xfId="2" applyAlignment="1" applyProtection="1">
      <alignment horizontal="center" vertical="center"/>
      <protection locked="0"/>
    </xf>
    <xf numFmtId="0" fontId="8" fillId="0" borderId="0" xfId="2" applyAlignment="1" applyProtection="1">
      <alignment horizontal="center" vertical="center" wrapText="1"/>
      <protection locked="0"/>
    </xf>
    <xf numFmtId="0" fontId="8" fillId="0" borderId="0" xfId="2" applyAlignment="1" applyProtection="1">
      <alignment vertical="center"/>
      <protection locked="0"/>
    </xf>
    <xf numFmtId="0" fontId="8" fillId="0" borderId="0" xfId="2" applyAlignment="1" applyProtection="1">
      <alignment horizontal="right" vertical="center"/>
      <protection locked="0"/>
    </xf>
    <xf numFmtId="0" fontId="12" fillId="2" borderId="15" xfId="2" applyFont="1" applyFill="1" applyBorder="1" applyAlignment="1" applyProtection="1">
      <alignment horizontal="center" vertical="center" wrapText="1"/>
    </xf>
    <xf numFmtId="0" fontId="12" fillId="6" borderId="15" xfId="2" applyFont="1" applyFill="1" applyBorder="1" applyAlignment="1" applyProtection="1">
      <alignment horizontal="center" vertical="center" wrapText="1"/>
    </xf>
    <xf numFmtId="165" fontId="13" fillId="7" borderId="15" xfId="3" applyNumberFormat="1" applyFont="1" applyFill="1" applyBorder="1" applyAlignment="1" applyProtection="1">
      <alignment horizontal="center" vertical="center"/>
      <protection locked="0"/>
    </xf>
    <xf numFmtId="165" fontId="13" fillId="7" borderId="15" xfId="2" applyNumberFormat="1" applyFont="1" applyFill="1" applyBorder="1" applyAlignment="1" applyProtection="1">
      <alignment horizontal="center" vertical="center"/>
      <protection locked="0"/>
    </xf>
    <xf numFmtId="166" fontId="13" fillId="7" borderId="15" xfId="2" applyNumberFormat="1" applyFont="1" applyFill="1" applyBorder="1" applyAlignment="1" applyProtection="1">
      <alignment horizontal="center" vertical="center"/>
      <protection locked="0"/>
    </xf>
    <xf numFmtId="166" fontId="13" fillId="4" borderId="15" xfId="2" applyNumberFormat="1" applyFont="1" applyFill="1" applyBorder="1" applyAlignment="1" applyProtection="1">
      <alignment horizontal="center" vertical="center"/>
    </xf>
    <xf numFmtId="168" fontId="13" fillId="7" borderId="15" xfId="2" applyNumberFormat="1" applyFont="1" applyFill="1" applyBorder="1" applyAlignment="1" applyProtection="1">
      <alignment horizontal="center" vertical="center"/>
      <protection locked="0"/>
    </xf>
    <xf numFmtId="168" fontId="13" fillId="4" borderId="15" xfId="2" applyNumberFormat="1" applyFont="1" applyFill="1" applyBorder="1" applyAlignment="1" applyProtection="1">
      <alignment horizontal="center" vertical="center"/>
    </xf>
    <xf numFmtId="0" fontId="8" fillId="0" borderId="1" xfId="2" applyBorder="1" applyAlignment="1" applyProtection="1">
      <alignment horizontal="left" vertical="center"/>
    </xf>
    <xf numFmtId="0" fontId="0" fillId="0" borderId="0" xfId="0" applyAlignment="1">
      <alignment horizontal="left" indent="1"/>
    </xf>
    <xf numFmtId="3" fontId="19" fillId="0" borderId="0" xfId="0" applyNumberFormat="1" applyFont="1" applyAlignment="1">
      <alignment horizontal="left"/>
    </xf>
    <xf numFmtId="0" fontId="19" fillId="0" borderId="0" xfId="0" applyFont="1" applyAlignment="1">
      <alignment horizontal="left"/>
    </xf>
    <xf numFmtId="0" fontId="19" fillId="0" borderId="0" xfId="0" applyFont="1"/>
    <xf numFmtId="9" fontId="19" fillId="0" borderId="0" xfId="1" applyFont="1" applyAlignment="1">
      <alignment horizontal="left"/>
    </xf>
    <xf numFmtId="167" fontId="19" fillId="0" borderId="0" xfId="1" applyNumberFormat="1" applyFont="1" applyAlignment="1">
      <alignment horizontal="left"/>
    </xf>
    <xf numFmtId="10" fontId="19" fillId="0" borderId="0" xfId="1" applyNumberFormat="1" applyFont="1" applyAlignment="1">
      <alignment horizontal="left"/>
    </xf>
    <xf numFmtId="0" fontId="9" fillId="0" borderId="6" xfId="2" applyFont="1" applyBorder="1" applyAlignment="1" applyProtection="1">
      <alignment horizontal="center" vertical="center"/>
    </xf>
    <xf numFmtId="0" fontId="8" fillId="0" borderId="7" xfId="2" applyBorder="1" applyAlignment="1"/>
    <xf numFmtId="0" fontId="8" fillId="0" borderId="8" xfId="2" applyBorder="1" applyAlignment="1"/>
    <xf numFmtId="0" fontId="8" fillId="0" borderId="3" xfId="2" applyBorder="1" applyAlignment="1"/>
    <xf numFmtId="0" fontId="8" fillId="0" borderId="4" xfId="2" applyBorder="1" applyAlignment="1"/>
    <xf numFmtId="0" fontId="8" fillId="0" borderId="5" xfId="2" applyBorder="1" applyAlignment="1"/>
    <xf numFmtId="0" fontId="10" fillId="0" borderId="12" xfId="2" applyFont="1" applyBorder="1" applyAlignment="1" applyProtection="1">
      <alignment horizontal="center" vertical="center" textRotation="45"/>
    </xf>
    <xf numFmtId="0" fontId="10" fillId="0" borderId="13" xfId="2" applyFont="1" applyBorder="1" applyAlignment="1" applyProtection="1">
      <alignment horizontal="center" vertical="center" textRotation="45"/>
    </xf>
    <xf numFmtId="0" fontId="10" fillId="0" borderId="14" xfId="2" applyFont="1" applyBorder="1" applyAlignment="1" applyProtection="1">
      <alignment horizontal="center" vertical="center" textRotation="45"/>
    </xf>
    <xf numFmtId="0" fontId="10" fillId="0" borderId="7" xfId="2" applyFont="1" applyBorder="1" applyAlignment="1" applyProtection="1">
      <alignment horizontal="left" vertical="center"/>
    </xf>
    <xf numFmtId="0" fontId="8" fillId="0" borderId="7" xfId="2" applyBorder="1" applyAlignment="1">
      <alignment vertical="center"/>
    </xf>
    <xf numFmtId="0" fontId="8" fillId="0" borderId="8" xfId="2" applyBorder="1" applyAlignment="1">
      <alignment vertical="center"/>
    </xf>
    <xf numFmtId="0" fontId="8" fillId="0" borderId="0" xfId="2" applyBorder="1" applyAlignment="1" applyProtection="1">
      <alignment horizontal="left" vertical="center"/>
    </xf>
    <xf numFmtId="0" fontId="8" fillId="0" borderId="0" xfId="2" applyAlignment="1">
      <alignment vertical="center"/>
    </xf>
    <xf numFmtId="0" fontId="8" fillId="0" borderId="2" xfId="2" applyBorder="1" applyAlignment="1">
      <alignment vertical="center"/>
    </xf>
    <xf numFmtId="0" fontId="12" fillId="0" borderId="4" xfId="2" applyFont="1" applyBorder="1" applyAlignment="1" applyProtection="1">
      <alignment horizontal="right" vertical="center"/>
    </xf>
    <xf numFmtId="0" fontId="8" fillId="0" borderId="3" xfId="2" applyBorder="1" applyAlignment="1" applyProtection="1">
      <alignment horizontal="left" vertical="center"/>
    </xf>
    <xf numFmtId="0" fontId="8" fillId="0" borderId="4" xfId="2" applyBorder="1" applyAlignment="1">
      <alignment vertical="center"/>
    </xf>
    <xf numFmtId="0" fontId="8" fillId="0" borderId="5" xfId="2" applyBorder="1" applyAlignment="1">
      <alignment vertical="center"/>
    </xf>
    <xf numFmtId="0" fontId="12" fillId="7" borderId="9" xfId="2" applyFont="1" applyFill="1" applyBorder="1" applyAlignment="1" applyProtection="1">
      <alignment horizontal="center" vertical="center" wrapText="1"/>
    </xf>
    <xf numFmtId="0" fontId="12" fillId="7" borderId="10" xfId="2" applyFont="1" applyFill="1" applyBorder="1" applyAlignment="1" applyProtection="1">
      <alignment horizontal="center" vertical="center" wrapText="1"/>
    </xf>
    <xf numFmtId="0" fontId="12" fillId="7" borderId="11" xfId="2" applyFont="1" applyFill="1" applyBorder="1" applyAlignment="1" applyProtection="1">
      <alignment horizontal="center" vertical="center" wrapText="1"/>
    </xf>
    <xf numFmtId="0" fontId="10" fillId="0" borderId="9" xfId="2" applyFont="1" applyBorder="1" applyAlignment="1" applyProtection="1">
      <alignment vertical="center" wrapText="1"/>
    </xf>
    <xf numFmtId="0" fontId="10" fillId="0" borderId="10" xfId="2" applyFont="1" applyBorder="1" applyAlignment="1" applyProtection="1">
      <alignment vertical="center" wrapText="1"/>
    </xf>
    <xf numFmtId="0" fontId="10" fillId="0" borderId="11" xfId="2" applyFont="1" applyBorder="1" applyAlignment="1" applyProtection="1">
      <alignment vertical="center" wrapText="1"/>
    </xf>
    <xf numFmtId="0" fontId="10" fillId="0" borderId="12" xfId="2" applyFont="1" applyFill="1" applyBorder="1" applyAlignment="1" applyProtection="1">
      <alignment horizontal="center" vertical="center" textRotation="45"/>
    </xf>
    <xf numFmtId="0" fontId="10" fillId="0" borderId="13" xfId="2" applyFont="1" applyFill="1" applyBorder="1" applyAlignment="1" applyProtection="1">
      <alignment horizontal="center" vertical="center" textRotation="45"/>
    </xf>
    <xf numFmtId="0" fontId="10" fillId="0" borderId="14" xfId="2" applyFont="1" applyFill="1" applyBorder="1" applyAlignment="1" applyProtection="1">
      <alignment horizontal="center" vertical="center" textRotation="45"/>
    </xf>
    <xf numFmtId="0" fontId="10" fillId="0" borderId="1" xfId="2" applyFont="1" applyBorder="1" applyAlignment="1" applyProtection="1">
      <alignment horizontal="left" vertical="center"/>
    </xf>
    <xf numFmtId="0" fontId="8" fillId="0" borderId="0" xfId="2" applyBorder="1" applyAlignment="1">
      <alignment vertical="center"/>
    </xf>
    <xf numFmtId="0" fontId="15" fillId="0" borderId="0" xfId="2" applyFont="1" applyBorder="1" applyAlignment="1" applyProtection="1">
      <alignment horizontal="right" vertical="center"/>
    </xf>
    <xf numFmtId="0" fontId="8" fillId="0" borderId="1" xfId="2" applyBorder="1" applyAlignment="1" applyProtection="1">
      <alignment horizontal="left" vertical="center"/>
    </xf>
    <xf numFmtId="3" fontId="8" fillId="0" borderId="3" xfId="2" applyNumberFormat="1" applyBorder="1" applyAlignment="1" applyProtection="1">
      <alignment horizontal="center" vertical="center"/>
    </xf>
    <xf numFmtId="0" fontId="8" fillId="0" borderId="4" xfId="2" applyBorder="1" applyAlignment="1" applyProtection="1">
      <alignment horizontal="center" vertical="center"/>
    </xf>
    <xf numFmtId="0" fontId="8" fillId="0" borderId="0" xfId="2" applyAlignment="1" applyProtection="1">
      <alignment horizontal="left"/>
      <protection locked="0"/>
    </xf>
    <xf numFmtId="0" fontId="17" fillId="0" borderId="0" xfId="5" applyAlignment="1" applyProtection="1">
      <alignment horizontal="left"/>
      <protection locked="0"/>
    </xf>
  </cellXfs>
  <cellStyles count="6">
    <cellStyle name="Currency 2" xfId="3"/>
    <cellStyle name="Hyperlink" xfId="5" builtinId="8"/>
    <cellStyle name="Normal" xfId="0" builtinId="0"/>
    <cellStyle name="Normal 2" xfId="2"/>
    <cellStyle name="Percent" xfId="1" builtinId="5"/>
    <cellStyle name="Percent 2" xfId="4"/>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iagrams/colors1.xml><?xml version="1.0" encoding="utf-8"?>
<dgm:colorsDef xmlns:dgm="http://schemas.openxmlformats.org/drawingml/2006/diagram" xmlns:a="http://schemas.openxmlformats.org/drawingml/2006/main" uniqueId="urn:microsoft.com/office/officeart/2005/8/colors/accent1_2#1">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9254B4A-647D-4BB1-8031-9D9BB9614E95}" type="doc">
      <dgm:prSet loTypeId="urn:microsoft.com/office/officeart/2005/8/layout/funnel1" loCatId="relationship" qsTypeId="urn:microsoft.com/office/officeart/2005/8/quickstyle/simple1" qsCatId="simple" csTypeId="urn:microsoft.com/office/officeart/2005/8/colors/accent1_2#1" csCatId="accent1" phldr="1"/>
      <dgm:spPr/>
      <dgm:t>
        <a:bodyPr/>
        <a:lstStyle/>
        <a:p>
          <a:endParaRPr lang="en-US"/>
        </a:p>
      </dgm:t>
    </dgm:pt>
    <dgm:pt modelId="{C02B2CF7-1DF5-4C5B-A87D-A86813E32726}">
      <dgm:prSet phldrT="[Text]"/>
      <dgm:spPr>
        <a:solidFill>
          <a:srgbClr val="7030A0"/>
        </a:solidFill>
      </dgm:spPr>
      <dgm:t>
        <a:bodyPr/>
        <a:lstStyle/>
        <a:p>
          <a:r>
            <a:rPr lang="en-US"/>
            <a:t>Visitors</a:t>
          </a:r>
        </a:p>
      </dgm:t>
    </dgm:pt>
    <dgm:pt modelId="{6C2676B9-7879-409C-B5EC-5974F55BFE52}" type="parTrans" cxnId="{91E306D9-704F-44EC-B46A-70C3FE1FFA51}">
      <dgm:prSet/>
      <dgm:spPr/>
      <dgm:t>
        <a:bodyPr/>
        <a:lstStyle/>
        <a:p>
          <a:endParaRPr lang="en-US"/>
        </a:p>
      </dgm:t>
    </dgm:pt>
    <dgm:pt modelId="{CCBA89D1-4BE6-4BB4-937A-2BF1EDBFFD4D}" type="sibTrans" cxnId="{91E306D9-704F-44EC-B46A-70C3FE1FFA51}">
      <dgm:prSet/>
      <dgm:spPr/>
      <dgm:t>
        <a:bodyPr/>
        <a:lstStyle/>
        <a:p>
          <a:endParaRPr lang="en-US"/>
        </a:p>
      </dgm:t>
    </dgm:pt>
    <dgm:pt modelId="{3DAD49B8-2546-4CCB-B3F7-C4A4726A6464}">
      <dgm:prSet phldrT="[Text]"/>
      <dgm:spPr>
        <a:solidFill>
          <a:srgbClr val="FFFF00"/>
        </a:solidFill>
      </dgm:spPr>
      <dgm:t>
        <a:bodyPr/>
        <a:lstStyle/>
        <a:p>
          <a:r>
            <a:rPr lang="en-US">
              <a:solidFill>
                <a:srgbClr val="FF0000"/>
              </a:solidFill>
            </a:rPr>
            <a:t>Leads</a:t>
          </a:r>
        </a:p>
      </dgm:t>
    </dgm:pt>
    <dgm:pt modelId="{BA21E175-89C9-4ED8-86EB-B18222C87652}" type="parTrans" cxnId="{D11330F4-CC29-43DA-8956-E90D395AFD40}">
      <dgm:prSet/>
      <dgm:spPr/>
      <dgm:t>
        <a:bodyPr/>
        <a:lstStyle/>
        <a:p>
          <a:endParaRPr lang="en-US"/>
        </a:p>
      </dgm:t>
    </dgm:pt>
    <dgm:pt modelId="{2BE53E49-3721-4D7D-A122-FE39BD7199CB}" type="sibTrans" cxnId="{D11330F4-CC29-43DA-8956-E90D395AFD40}">
      <dgm:prSet/>
      <dgm:spPr/>
      <dgm:t>
        <a:bodyPr/>
        <a:lstStyle/>
        <a:p>
          <a:endParaRPr lang="en-US"/>
        </a:p>
      </dgm:t>
    </dgm:pt>
    <dgm:pt modelId="{7BCF701A-C342-46BF-A153-856EBFCF65E3}">
      <dgm:prSet phldrT="[Text]"/>
      <dgm:spPr>
        <a:solidFill>
          <a:srgbClr val="92D050"/>
        </a:solidFill>
      </dgm:spPr>
      <dgm:t>
        <a:bodyPr/>
        <a:lstStyle/>
        <a:p>
          <a:r>
            <a:rPr lang="en-US">
              <a:solidFill>
                <a:sysClr val="windowText" lastClr="000000"/>
              </a:solidFill>
            </a:rPr>
            <a:t>Customers</a:t>
          </a:r>
        </a:p>
      </dgm:t>
    </dgm:pt>
    <dgm:pt modelId="{20FD4CCD-85F4-4212-88F4-0F338530AA70}" type="parTrans" cxnId="{ABAF7BF8-BE76-4BED-BB7F-1F1A67510803}">
      <dgm:prSet/>
      <dgm:spPr/>
      <dgm:t>
        <a:bodyPr/>
        <a:lstStyle/>
        <a:p>
          <a:endParaRPr lang="en-US"/>
        </a:p>
      </dgm:t>
    </dgm:pt>
    <dgm:pt modelId="{8908A0ED-5DB5-403C-BB8E-045D39278A4A}" type="sibTrans" cxnId="{ABAF7BF8-BE76-4BED-BB7F-1F1A67510803}">
      <dgm:prSet/>
      <dgm:spPr/>
      <dgm:t>
        <a:bodyPr/>
        <a:lstStyle/>
        <a:p>
          <a:endParaRPr lang="en-US"/>
        </a:p>
      </dgm:t>
    </dgm:pt>
    <dgm:pt modelId="{A4A7ACC2-A6AD-4496-86AE-3FE86218E75B}">
      <dgm:prSet phldrT="[Text]"/>
      <dgm:spPr/>
      <dgm:t>
        <a:bodyPr/>
        <a:lstStyle/>
        <a:p>
          <a:r>
            <a:rPr lang="en-US"/>
            <a:t>New Monthly Revenue</a:t>
          </a:r>
        </a:p>
      </dgm:t>
    </dgm:pt>
    <dgm:pt modelId="{4478B7B7-3E78-4500-AA2D-6E8C0967B0B3}" type="parTrans" cxnId="{30F6D9E5-039C-424F-8EA9-0D5E72B52E20}">
      <dgm:prSet/>
      <dgm:spPr/>
      <dgm:t>
        <a:bodyPr/>
        <a:lstStyle/>
        <a:p>
          <a:endParaRPr lang="en-US"/>
        </a:p>
      </dgm:t>
    </dgm:pt>
    <dgm:pt modelId="{E0964558-4C1F-48B2-B6DC-70745C130A78}" type="sibTrans" cxnId="{30F6D9E5-039C-424F-8EA9-0D5E72B52E20}">
      <dgm:prSet/>
      <dgm:spPr/>
      <dgm:t>
        <a:bodyPr/>
        <a:lstStyle/>
        <a:p>
          <a:endParaRPr lang="en-US"/>
        </a:p>
      </dgm:t>
    </dgm:pt>
    <dgm:pt modelId="{E2C6B3D4-6DA9-4FB6-9930-AA48EAEB4168}" type="pres">
      <dgm:prSet presAssocID="{99254B4A-647D-4BB1-8031-9D9BB9614E95}" presName="Name0" presStyleCnt="0">
        <dgm:presLayoutVars>
          <dgm:chMax val="4"/>
          <dgm:resizeHandles val="exact"/>
        </dgm:presLayoutVars>
      </dgm:prSet>
      <dgm:spPr/>
      <dgm:t>
        <a:bodyPr/>
        <a:lstStyle/>
        <a:p>
          <a:endParaRPr lang="en-US"/>
        </a:p>
      </dgm:t>
    </dgm:pt>
    <dgm:pt modelId="{B1F4AE27-FC8E-446F-9B7A-4E39BCC9ADE1}" type="pres">
      <dgm:prSet presAssocID="{99254B4A-647D-4BB1-8031-9D9BB9614E95}" presName="ellipse" presStyleLbl="trBgShp" presStyleIdx="0" presStyleCnt="1"/>
      <dgm:spPr/>
    </dgm:pt>
    <dgm:pt modelId="{9854F6BD-1BDC-4E50-A425-3D345F6480C4}" type="pres">
      <dgm:prSet presAssocID="{99254B4A-647D-4BB1-8031-9D9BB9614E95}" presName="arrow1" presStyleLbl="fgShp" presStyleIdx="0" presStyleCnt="1" custScaleY="147590" custLinFactNeighborY="38251"/>
      <dgm:spPr>
        <a:solidFill>
          <a:srgbClr val="FF0000"/>
        </a:solidFill>
      </dgm:spPr>
    </dgm:pt>
    <dgm:pt modelId="{BEE7A6C2-B5DF-462C-A117-5B5180DE1FA7}" type="pres">
      <dgm:prSet presAssocID="{99254B4A-647D-4BB1-8031-9D9BB9614E95}" presName="rectangle" presStyleLbl="revTx" presStyleIdx="0" presStyleCnt="1" custLinFactNeighborX="364" custLinFactNeighborY="21858">
        <dgm:presLayoutVars>
          <dgm:bulletEnabled val="1"/>
        </dgm:presLayoutVars>
      </dgm:prSet>
      <dgm:spPr/>
      <dgm:t>
        <a:bodyPr/>
        <a:lstStyle/>
        <a:p>
          <a:endParaRPr lang="en-US"/>
        </a:p>
      </dgm:t>
    </dgm:pt>
    <dgm:pt modelId="{773D32F3-AC6D-4925-8D05-A6DFF00833DD}" type="pres">
      <dgm:prSet presAssocID="{3DAD49B8-2546-4CCB-B3F7-C4A4726A6464}" presName="item1" presStyleLbl="node1" presStyleIdx="0" presStyleCnt="3">
        <dgm:presLayoutVars>
          <dgm:bulletEnabled val="1"/>
        </dgm:presLayoutVars>
      </dgm:prSet>
      <dgm:spPr/>
      <dgm:t>
        <a:bodyPr/>
        <a:lstStyle/>
        <a:p>
          <a:endParaRPr lang="en-US"/>
        </a:p>
      </dgm:t>
    </dgm:pt>
    <dgm:pt modelId="{CBF5BBE9-0BE2-4148-AC8A-1492D5345691}" type="pres">
      <dgm:prSet presAssocID="{7BCF701A-C342-46BF-A153-856EBFCF65E3}" presName="item2" presStyleLbl="node1" presStyleIdx="1" presStyleCnt="3">
        <dgm:presLayoutVars>
          <dgm:bulletEnabled val="1"/>
        </dgm:presLayoutVars>
      </dgm:prSet>
      <dgm:spPr/>
      <dgm:t>
        <a:bodyPr/>
        <a:lstStyle/>
        <a:p>
          <a:endParaRPr lang="en-US"/>
        </a:p>
      </dgm:t>
    </dgm:pt>
    <dgm:pt modelId="{7752B6F5-DCB5-4678-A67C-7887E0C9EE6A}" type="pres">
      <dgm:prSet presAssocID="{A4A7ACC2-A6AD-4496-86AE-3FE86218E75B}" presName="item3" presStyleLbl="node1" presStyleIdx="2" presStyleCnt="3">
        <dgm:presLayoutVars>
          <dgm:bulletEnabled val="1"/>
        </dgm:presLayoutVars>
      </dgm:prSet>
      <dgm:spPr/>
      <dgm:t>
        <a:bodyPr/>
        <a:lstStyle/>
        <a:p>
          <a:endParaRPr lang="en-US"/>
        </a:p>
      </dgm:t>
    </dgm:pt>
    <dgm:pt modelId="{4F450DF6-959D-45E7-9619-B8E738CA08B8}" type="pres">
      <dgm:prSet presAssocID="{99254B4A-647D-4BB1-8031-9D9BB9614E95}" presName="funnel" presStyleLbl="trAlignAcc1" presStyleIdx="0" presStyleCnt="1" custScaleY="107653"/>
      <dgm:spPr/>
    </dgm:pt>
  </dgm:ptLst>
  <dgm:cxnLst>
    <dgm:cxn modelId="{148FA4BC-FB03-40F8-B953-AE3C4FBF3F61}" type="presOf" srcId="{99254B4A-647D-4BB1-8031-9D9BB9614E95}" destId="{E2C6B3D4-6DA9-4FB6-9930-AA48EAEB4168}" srcOrd="0" destOrd="0" presId="urn:microsoft.com/office/officeart/2005/8/layout/funnel1"/>
    <dgm:cxn modelId="{ABAF7BF8-BE76-4BED-BB7F-1F1A67510803}" srcId="{99254B4A-647D-4BB1-8031-9D9BB9614E95}" destId="{7BCF701A-C342-46BF-A153-856EBFCF65E3}" srcOrd="2" destOrd="0" parTransId="{20FD4CCD-85F4-4212-88F4-0F338530AA70}" sibTransId="{8908A0ED-5DB5-403C-BB8E-045D39278A4A}"/>
    <dgm:cxn modelId="{91E306D9-704F-44EC-B46A-70C3FE1FFA51}" srcId="{99254B4A-647D-4BB1-8031-9D9BB9614E95}" destId="{C02B2CF7-1DF5-4C5B-A87D-A86813E32726}" srcOrd="0" destOrd="0" parTransId="{6C2676B9-7879-409C-B5EC-5974F55BFE52}" sibTransId="{CCBA89D1-4BE6-4BB4-937A-2BF1EDBFFD4D}"/>
    <dgm:cxn modelId="{A654FE3A-60EC-4FD1-AAF3-0A5012A3155D}" type="presOf" srcId="{C02B2CF7-1DF5-4C5B-A87D-A86813E32726}" destId="{7752B6F5-DCB5-4678-A67C-7887E0C9EE6A}" srcOrd="0" destOrd="0" presId="urn:microsoft.com/office/officeart/2005/8/layout/funnel1"/>
    <dgm:cxn modelId="{D11330F4-CC29-43DA-8956-E90D395AFD40}" srcId="{99254B4A-647D-4BB1-8031-9D9BB9614E95}" destId="{3DAD49B8-2546-4CCB-B3F7-C4A4726A6464}" srcOrd="1" destOrd="0" parTransId="{BA21E175-89C9-4ED8-86EB-B18222C87652}" sibTransId="{2BE53E49-3721-4D7D-A122-FE39BD7199CB}"/>
    <dgm:cxn modelId="{574BE019-5997-4F01-9191-D219FBA1F8B8}" type="presOf" srcId="{7BCF701A-C342-46BF-A153-856EBFCF65E3}" destId="{773D32F3-AC6D-4925-8D05-A6DFF00833DD}" srcOrd="0" destOrd="0" presId="urn:microsoft.com/office/officeart/2005/8/layout/funnel1"/>
    <dgm:cxn modelId="{767E6B8A-B911-4EFC-B728-5270E01C43CB}" type="presOf" srcId="{3DAD49B8-2546-4CCB-B3F7-C4A4726A6464}" destId="{CBF5BBE9-0BE2-4148-AC8A-1492D5345691}" srcOrd="0" destOrd="0" presId="urn:microsoft.com/office/officeart/2005/8/layout/funnel1"/>
    <dgm:cxn modelId="{30F6D9E5-039C-424F-8EA9-0D5E72B52E20}" srcId="{99254B4A-647D-4BB1-8031-9D9BB9614E95}" destId="{A4A7ACC2-A6AD-4496-86AE-3FE86218E75B}" srcOrd="3" destOrd="0" parTransId="{4478B7B7-3E78-4500-AA2D-6E8C0967B0B3}" sibTransId="{E0964558-4C1F-48B2-B6DC-70745C130A78}"/>
    <dgm:cxn modelId="{9C2F82C2-5D49-4515-8A7A-F1D352E11D5D}" type="presOf" srcId="{A4A7ACC2-A6AD-4496-86AE-3FE86218E75B}" destId="{BEE7A6C2-B5DF-462C-A117-5B5180DE1FA7}" srcOrd="0" destOrd="0" presId="urn:microsoft.com/office/officeart/2005/8/layout/funnel1"/>
    <dgm:cxn modelId="{B123D7B8-A087-4E47-A374-C4ADEE051FB3}" type="presParOf" srcId="{E2C6B3D4-6DA9-4FB6-9930-AA48EAEB4168}" destId="{B1F4AE27-FC8E-446F-9B7A-4E39BCC9ADE1}" srcOrd="0" destOrd="0" presId="urn:microsoft.com/office/officeart/2005/8/layout/funnel1"/>
    <dgm:cxn modelId="{5874EE39-571F-4732-916D-33BC2AAFE482}" type="presParOf" srcId="{E2C6B3D4-6DA9-4FB6-9930-AA48EAEB4168}" destId="{9854F6BD-1BDC-4E50-A425-3D345F6480C4}" srcOrd="1" destOrd="0" presId="urn:microsoft.com/office/officeart/2005/8/layout/funnel1"/>
    <dgm:cxn modelId="{F1C38CDF-895F-463E-A45C-0008A5C2F9CF}" type="presParOf" srcId="{E2C6B3D4-6DA9-4FB6-9930-AA48EAEB4168}" destId="{BEE7A6C2-B5DF-462C-A117-5B5180DE1FA7}" srcOrd="2" destOrd="0" presId="urn:microsoft.com/office/officeart/2005/8/layout/funnel1"/>
    <dgm:cxn modelId="{5AE45F74-8183-4F44-90A6-1B47B20A8A9B}" type="presParOf" srcId="{E2C6B3D4-6DA9-4FB6-9930-AA48EAEB4168}" destId="{773D32F3-AC6D-4925-8D05-A6DFF00833DD}" srcOrd="3" destOrd="0" presId="urn:microsoft.com/office/officeart/2005/8/layout/funnel1"/>
    <dgm:cxn modelId="{1A9A94D0-323D-4F8B-9FCA-8EC1BB772584}" type="presParOf" srcId="{E2C6B3D4-6DA9-4FB6-9930-AA48EAEB4168}" destId="{CBF5BBE9-0BE2-4148-AC8A-1492D5345691}" srcOrd="4" destOrd="0" presId="urn:microsoft.com/office/officeart/2005/8/layout/funnel1"/>
    <dgm:cxn modelId="{3834FA19-73FA-47B0-9089-82FC1097A3ED}" type="presParOf" srcId="{E2C6B3D4-6DA9-4FB6-9930-AA48EAEB4168}" destId="{7752B6F5-DCB5-4678-A67C-7887E0C9EE6A}" srcOrd="5" destOrd="0" presId="urn:microsoft.com/office/officeart/2005/8/layout/funnel1"/>
    <dgm:cxn modelId="{25AC257E-114A-4CCB-A00E-4570CFDB0AAE}" type="presParOf" srcId="{E2C6B3D4-6DA9-4FB6-9930-AA48EAEB4168}" destId="{4F450DF6-959D-45E7-9619-B8E738CA08B8}" srcOrd="6" destOrd="0" presId="urn:microsoft.com/office/officeart/2005/8/layout/funnel1"/>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B1F4AE27-FC8E-446F-9B7A-4E39BCC9ADE1}">
      <dsp:nvSpPr>
        <dsp:cNvPr id="0" name=""/>
        <dsp:cNvSpPr/>
      </dsp:nvSpPr>
      <dsp:spPr>
        <a:xfrm>
          <a:off x="1030268" y="179907"/>
          <a:ext cx="2685236" cy="932547"/>
        </a:xfrm>
        <a:prstGeom prst="ellipse">
          <a:avLst/>
        </a:prstGeom>
        <a:solidFill>
          <a:schemeClr val="accent1">
            <a:tint val="50000"/>
            <a:alpha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9854F6BD-1BDC-4E50-A425-3D345F6480C4}">
      <dsp:nvSpPr>
        <dsp:cNvPr id="0" name=""/>
        <dsp:cNvSpPr/>
      </dsp:nvSpPr>
      <dsp:spPr>
        <a:xfrm>
          <a:off x="2116852" y="2511545"/>
          <a:ext cx="520394" cy="491552"/>
        </a:xfrm>
        <a:prstGeom prst="downArrow">
          <a:avLst/>
        </a:prstGeom>
        <a:solidFill>
          <a:srgbClr val="FF000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EE7A6C2-B5DF-462C-A117-5B5180DE1FA7}">
      <dsp:nvSpPr>
        <dsp:cNvPr id="0" name=""/>
        <dsp:cNvSpPr/>
      </dsp:nvSpPr>
      <dsp:spPr>
        <a:xfrm>
          <a:off x="1137195" y="2729841"/>
          <a:ext cx="2497894" cy="6244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35128" tIns="135128" rIns="135128" bIns="135128" numCol="1" spcCol="1270" anchor="ctr" anchorCtr="0">
          <a:noAutofit/>
        </a:bodyPr>
        <a:lstStyle/>
        <a:p>
          <a:pPr lvl="0" algn="ctr" defTabSz="844550">
            <a:lnSpc>
              <a:spcPct val="90000"/>
            </a:lnSpc>
            <a:spcBef>
              <a:spcPct val="0"/>
            </a:spcBef>
            <a:spcAft>
              <a:spcPct val="35000"/>
            </a:spcAft>
          </a:pPr>
          <a:r>
            <a:rPr lang="en-US" sz="1900" kern="1200"/>
            <a:t>New Monthly Revenue</a:t>
          </a:r>
        </a:p>
      </dsp:txBody>
      <dsp:txXfrm>
        <a:off x="1137195" y="2729841"/>
        <a:ext cx="2497894" cy="624473"/>
      </dsp:txXfrm>
    </dsp:sp>
    <dsp:sp modelId="{773D32F3-AC6D-4925-8D05-A6DFF00833DD}">
      <dsp:nvSpPr>
        <dsp:cNvPr id="0" name=""/>
        <dsp:cNvSpPr/>
      </dsp:nvSpPr>
      <dsp:spPr>
        <a:xfrm>
          <a:off x="2006528" y="1184477"/>
          <a:ext cx="936710" cy="936710"/>
        </a:xfrm>
        <a:prstGeom prst="ellipse">
          <a:avLst/>
        </a:prstGeom>
        <a:solidFill>
          <a:srgbClr val="92D05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970" tIns="13970" rIns="13970" bIns="13970" numCol="1" spcCol="1270" anchor="ctr" anchorCtr="0">
          <a:noAutofit/>
        </a:bodyPr>
        <a:lstStyle/>
        <a:p>
          <a:pPr lvl="0" algn="ctr" defTabSz="488950">
            <a:lnSpc>
              <a:spcPct val="90000"/>
            </a:lnSpc>
            <a:spcBef>
              <a:spcPct val="0"/>
            </a:spcBef>
            <a:spcAft>
              <a:spcPct val="35000"/>
            </a:spcAft>
          </a:pPr>
          <a:r>
            <a:rPr lang="en-US" sz="1100" kern="1200">
              <a:solidFill>
                <a:sysClr val="windowText" lastClr="000000"/>
              </a:solidFill>
            </a:rPr>
            <a:t>Customers</a:t>
          </a:r>
        </a:p>
      </dsp:txBody>
      <dsp:txXfrm>
        <a:off x="2006528" y="1184477"/>
        <a:ext cx="936710" cy="936710"/>
      </dsp:txXfrm>
    </dsp:sp>
    <dsp:sp modelId="{CBF5BBE9-0BE2-4148-AC8A-1492D5345691}">
      <dsp:nvSpPr>
        <dsp:cNvPr id="0" name=""/>
        <dsp:cNvSpPr/>
      </dsp:nvSpPr>
      <dsp:spPr>
        <a:xfrm>
          <a:off x="1336260" y="481736"/>
          <a:ext cx="936710" cy="936710"/>
        </a:xfrm>
        <a:prstGeom prst="ellipse">
          <a:avLst/>
        </a:prstGeom>
        <a:solidFill>
          <a:srgbClr val="FFFF0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970" tIns="13970" rIns="13970" bIns="13970" numCol="1" spcCol="1270" anchor="ctr" anchorCtr="0">
          <a:noAutofit/>
        </a:bodyPr>
        <a:lstStyle/>
        <a:p>
          <a:pPr lvl="0" algn="ctr" defTabSz="488950">
            <a:lnSpc>
              <a:spcPct val="90000"/>
            </a:lnSpc>
            <a:spcBef>
              <a:spcPct val="0"/>
            </a:spcBef>
            <a:spcAft>
              <a:spcPct val="35000"/>
            </a:spcAft>
          </a:pPr>
          <a:r>
            <a:rPr lang="en-US" sz="1100" kern="1200">
              <a:solidFill>
                <a:srgbClr val="FF0000"/>
              </a:solidFill>
            </a:rPr>
            <a:t>Leads</a:t>
          </a:r>
        </a:p>
      </dsp:txBody>
      <dsp:txXfrm>
        <a:off x="1336260" y="481736"/>
        <a:ext cx="936710" cy="936710"/>
      </dsp:txXfrm>
    </dsp:sp>
    <dsp:sp modelId="{7752B6F5-DCB5-4678-A67C-7887E0C9EE6A}">
      <dsp:nvSpPr>
        <dsp:cNvPr id="0" name=""/>
        <dsp:cNvSpPr/>
      </dsp:nvSpPr>
      <dsp:spPr>
        <a:xfrm>
          <a:off x="2293786" y="255260"/>
          <a:ext cx="936710" cy="936710"/>
        </a:xfrm>
        <a:prstGeom prst="ellipse">
          <a:avLst/>
        </a:prstGeom>
        <a:solidFill>
          <a:srgbClr val="7030A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3970" tIns="13970" rIns="13970" bIns="13970" numCol="1" spcCol="1270" anchor="ctr" anchorCtr="0">
          <a:noAutofit/>
        </a:bodyPr>
        <a:lstStyle/>
        <a:p>
          <a:pPr lvl="0" algn="ctr" defTabSz="488950">
            <a:lnSpc>
              <a:spcPct val="90000"/>
            </a:lnSpc>
            <a:spcBef>
              <a:spcPct val="0"/>
            </a:spcBef>
            <a:spcAft>
              <a:spcPct val="35000"/>
            </a:spcAft>
          </a:pPr>
          <a:r>
            <a:rPr lang="en-US" sz="1100" kern="1200"/>
            <a:t>Visitors</a:t>
          </a:r>
        </a:p>
      </dsp:txBody>
      <dsp:txXfrm>
        <a:off x="2293786" y="255260"/>
        <a:ext cx="936710" cy="936710"/>
      </dsp:txXfrm>
    </dsp:sp>
    <dsp:sp modelId="{4F450DF6-959D-45E7-9619-B8E738CA08B8}">
      <dsp:nvSpPr>
        <dsp:cNvPr id="0" name=""/>
        <dsp:cNvSpPr/>
      </dsp:nvSpPr>
      <dsp:spPr>
        <a:xfrm>
          <a:off x="919944" y="-23789"/>
          <a:ext cx="2914210" cy="2509787"/>
        </a:xfrm>
        <a:prstGeom prst="funnel">
          <a:avLst/>
        </a:prstGeom>
        <a:solidFill>
          <a:schemeClr val="lt1">
            <a:alpha val="40000"/>
            <a:hueOff val="0"/>
            <a:satOff val="0"/>
            <a:lumOff val="0"/>
            <a:alphaOff val="0"/>
          </a:schemeClr>
        </a:solidFill>
        <a:ln w="9525" cap="flat" cmpd="sng" algn="ctr">
          <a:solidFill>
            <a:schemeClr val="accent1">
              <a:hueOff val="0"/>
              <a:satOff val="0"/>
              <a:lumOff val="0"/>
              <a:alphaOff val="0"/>
            </a:schemeClr>
          </a:solidFill>
          <a:prstDash val="solid"/>
        </a:ln>
        <a:effectLst/>
      </dsp:spPr>
      <dsp:style>
        <a:lnRef idx="1">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funnel1">
  <dgm:title val=""/>
  <dgm:desc val=""/>
  <dgm:catLst>
    <dgm:cat type="relationship" pri="2000"/>
    <dgm:cat type="process" pri="27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4"/>
      <dgm:resizeHandles val="exact"/>
    </dgm:varLst>
    <dgm:alg type="composite">
      <dgm:param type="ar" val="1.25"/>
    </dgm:alg>
    <dgm:shape xmlns:r="http://schemas.openxmlformats.org/officeDocument/2006/relationships" r:blip="">
      <dgm:adjLst/>
    </dgm:shape>
    <dgm:presOf/>
    <dgm:choose name="Name1">
      <dgm:if name="Name2" axis="ch" ptType="node" func="cnt" op="equ" val="2">
        <dgm:constrLst>
          <dgm:constr type="w" for="ch" forName="ellipse" refType="w" fact="0.645"/>
          <dgm:constr type="h" for="ch" forName="ellipse" refType="h" fact="0.28"/>
          <dgm:constr type="t" for="ch" forName="ellipse" refType="w" fact="0.0275"/>
          <dgm:constr type="l" for="ch" forName="ellipse" refType="w" fact="0.0265"/>
          <dgm:constr type="w" for="ch" forName="arrow1" refType="w" fact="0.125"/>
          <dgm:constr type="h" for="ch" forName="arrow1" refType="h" fact="0.1"/>
          <dgm:constr type="t" for="ch" forName="arrow1" refType="h" fact="0.72"/>
          <dgm:constr type="l" for="ch" forName="arrow1" refType="w" fact="0.2875"/>
          <dgm:constr type="w" for="ch" forName="rectangle" refType="w" fact="0.6"/>
          <dgm:constr type="h" for="ch" forName="rectangle" refType="w" refFor="ch" refForName="rectangle" fact="0.25"/>
          <dgm:constr type="t" for="ch" forName="rectangle" refType="h" fact="0.8"/>
          <dgm:constr type="l" for="ch" forName="rectangle" refType="w" fact="0.05"/>
          <dgm:constr type="w" for="ch" forName="item1" refType="w" fact="0.35"/>
          <dgm:constr type="h" for="ch" forName="item1" refType="w" fact="0.35"/>
          <dgm:constr type="t" for="ch" forName="item1" refType="h" fact="0.05"/>
          <dgm:constr type="l" for="ch" forName="item1" refType="w" fact="0.125"/>
          <dgm:constr type="primFontSz" for="ch" forName="item1" op="equ" val="65"/>
          <dgm:constr type="w" for="ch" forName="funnel" refType="w" fact="0.7"/>
          <dgm:constr type="h" for="ch" forName="funnel" refType="h" fact="0.7"/>
          <dgm:constr type="t" for="ch" forName="funnel"/>
          <dgm:constr type="l" for="ch" forName="funnel"/>
        </dgm:constrLst>
      </dgm:if>
      <dgm:else name="Name3">
        <dgm:constrLst>
          <dgm:constr type="w" for="ch" forName="ellipse" refType="w" fact="0.645"/>
          <dgm:constr type="h" for="ch" forName="ellipse" refType="h" fact="0.28"/>
          <dgm:constr type="t" for="ch" forName="ellipse" refType="w" fact="0.0275"/>
          <dgm:constr type="l" for="ch" forName="ellipse" refType="w" fact="0.0265"/>
          <dgm:constr type="w" for="ch" forName="arrow1" refType="w" fact="0.125"/>
          <dgm:constr type="h" for="ch" forName="arrow1" refType="h" fact="0.1"/>
          <dgm:constr type="t" for="ch" forName="arrow1" refType="h" fact="0.72"/>
          <dgm:constr type="l" for="ch" forName="arrow1" refType="w" fact="0.2875"/>
          <dgm:constr type="w" for="ch" forName="rectangle" refType="w" fact="0.6"/>
          <dgm:constr type="h" for="ch" forName="rectangle" refType="w" refFor="ch" refForName="rectangle" fact="0.25"/>
          <dgm:constr type="t" for="ch" forName="rectangle" refType="h" fact="0.8"/>
          <dgm:constr type="l" for="ch" forName="rectangle" refType="w" fact="0.05"/>
          <dgm:constr type="primFontSz" for="ch" forName="rectangle" val="65"/>
          <dgm:constr type="w" for="ch" forName="item1" refType="w" fact="0.225"/>
          <dgm:constr type="h" for="ch" forName="item1" refType="w" fact="0.225"/>
          <dgm:constr type="t" for="ch" forName="item1" refType="h" fact="0.336"/>
          <dgm:constr type="l" for="ch" forName="item1" refType="w" fact="0.261"/>
          <dgm:constr type="primFontSz" for="ch" forName="item1" val="65"/>
          <dgm:constr type="w" for="ch" forName="item2" refType="w" fact="0.225"/>
          <dgm:constr type="h" for="ch" forName="item2" refType="w" fact="0.225"/>
          <dgm:constr type="t" for="ch" forName="item2" refType="h" fact="0.125"/>
          <dgm:constr type="l" for="ch" forName="item2" refType="w" fact="0.1"/>
          <dgm:constr type="primFontSz" for="ch" forName="item2" refType="primFontSz" refFor="ch" refForName="item1" op="equ"/>
          <dgm:constr type="w" for="ch" forName="item3" refType="w" fact="0.225"/>
          <dgm:constr type="h" for="ch" forName="item3" refType="w" fact="0.225"/>
          <dgm:constr type="t" for="ch" forName="item3" refType="h" fact="0.057"/>
          <dgm:constr type="l" for="ch" forName="item3" refType="w" fact="0.33"/>
          <dgm:constr type="primFontSz" for="ch" forName="item3" refType="primFontSz" refFor="ch" refForName="item1" op="equ"/>
          <dgm:constr type="w" for="ch" forName="funnel" refType="w" fact="0.7"/>
          <dgm:constr type="h" for="ch" forName="funnel" refType="h" fact="0.7"/>
          <dgm:constr type="t" for="ch" forName="funnel"/>
          <dgm:constr type="l" for="ch" forName="funnel"/>
        </dgm:constrLst>
      </dgm:else>
    </dgm:choose>
    <dgm:ruleLst/>
    <dgm:choose name="Name4">
      <dgm:if name="Name5" axis="ch" ptType="node" func="cnt" op="gte" val="1">
        <dgm:layoutNode name="ellipse" styleLbl="trBgShp">
          <dgm:alg type="sp"/>
          <dgm:shape xmlns:r="http://schemas.openxmlformats.org/officeDocument/2006/relationships" type="ellipse" r:blip="">
            <dgm:adjLst/>
          </dgm:shape>
          <dgm:presOf/>
          <dgm:constrLst/>
          <dgm:ruleLst/>
        </dgm:layoutNode>
        <dgm:layoutNode name="arrow1" styleLbl="fgShp">
          <dgm:alg type="sp"/>
          <dgm:shape xmlns:r="http://schemas.openxmlformats.org/officeDocument/2006/relationships" type="downArrow" r:blip="">
            <dgm:adjLst/>
          </dgm:shape>
          <dgm:presOf/>
          <dgm:constrLst/>
          <dgm:ruleLst/>
        </dgm:layoutNode>
        <dgm:layoutNode name="rectangle" styleLbl="revTx">
          <dgm:varLst>
            <dgm:bulletEnabled val="1"/>
          </dgm:varLst>
          <dgm:alg type="tx">
            <dgm:param type="txAnchorHorzCh" val="ctr"/>
          </dgm:alg>
          <dgm:shape xmlns:r="http://schemas.openxmlformats.org/officeDocument/2006/relationships" type="rect" r:blip="">
            <dgm:adjLst/>
          </dgm:shape>
          <dgm:choose name="Name6">
            <dgm:if name="Name7" axis="ch" ptType="node" func="cnt" op="equ" val="1">
              <dgm:presOf axis="ch desOrSelf" ptType="node node" st="1 1" cnt="1 0"/>
            </dgm:if>
            <dgm:if name="Name8" axis="ch" ptType="node" func="cnt" op="equ" val="2">
              <dgm:presOf axis="ch desOrSelf" ptType="node node" st="2 1" cnt="1 0"/>
            </dgm:if>
            <dgm:if name="Name9" axis="ch" ptType="node" func="cnt" op="equ" val="3">
              <dgm:presOf axis="ch desOrSelf" ptType="node node" st="3 1" cnt="1 0"/>
            </dgm:if>
            <dgm:else name="Name10">
              <dgm:presOf axis="ch desOrSelf" ptType="node node" st="4 1" cnt="1 0"/>
            </dgm:else>
          </dgm:choose>
          <dgm:constrLst/>
          <dgm:ruleLst>
            <dgm:rule type="primFontSz" val="5" fact="NaN" max="NaN"/>
          </dgm:ruleLst>
        </dgm:layoutNode>
        <dgm:forEach name="Name11" axis="ch" ptType="node" st="2" cnt="1">
          <dgm:layoutNode name="item1" styleLbl="node1">
            <dgm:varLst>
              <dgm:bulletEnabled val="1"/>
            </dgm:varLst>
            <dgm:alg type="tx">
              <dgm:param type="txAnchorVertCh" val="mid"/>
            </dgm:alg>
            <dgm:shape xmlns:r="http://schemas.openxmlformats.org/officeDocument/2006/relationships" type="ellipse" r:blip="">
              <dgm:adjLst/>
            </dgm:shape>
            <dgm:choose name="Name12">
              <dgm:if name="Name13" axis="root ch" ptType="all node" func="cnt" op="equ" val="1">
                <dgm:presOf/>
              </dgm:if>
              <dgm:if name="Name14" axis="root ch" ptType="all node" func="cnt" op="equ" val="2">
                <dgm:presOf axis="root ch desOrSelf" ptType="all node node" st="1 1 1" cnt="0 1 0"/>
              </dgm:if>
              <dgm:if name="Name15" axis="root ch" ptType="all node" func="cnt" op="equ" val="3">
                <dgm:presOf axis="root ch desOrSelf" ptType="all node node" st="1 2 1" cnt="0 1 0"/>
              </dgm:if>
              <dgm:else name="Name16">
                <dgm:presOf axis="root ch desOrSelf" ptType="all node node" st="1 3 1" cnt="0 1 0"/>
              </dgm:else>
            </dgm:choos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dgm:forEach name="Name17" axis="ch" ptType="node" st="3" cnt="1">
          <dgm:layoutNode name="item2" styleLbl="node1">
            <dgm:varLst>
              <dgm:bulletEnabled val="1"/>
            </dgm:varLst>
            <dgm:alg type="tx">
              <dgm:param type="txAnchorVertCh" val="mid"/>
            </dgm:alg>
            <dgm:shape xmlns:r="http://schemas.openxmlformats.org/officeDocument/2006/relationships" type="ellipse" r:blip="">
              <dgm:adjLst/>
            </dgm:shape>
            <dgm:choose name="Name18">
              <dgm:if name="Name19" axis="root ch" ptType="all node" func="cnt" op="equ" val="1">
                <dgm:presOf/>
              </dgm:if>
              <dgm:if name="Name20" axis="root ch" ptType="all node" func="cnt" op="equ" val="2">
                <dgm:presOf/>
              </dgm:if>
              <dgm:if name="Name21" axis="root ch" ptType="all node" func="cnt" op="equ" val="3">
                <dgm:presOf axis="root ch desOrSelf" ptType="all node node" st="1 1 1" cnt="0 1 0"/>
              </dgm:if>
              <dgm:else name="Name22">
                <dgm:presOf axis="root ch desOrSelf" ptType="all node node" st="1 2 1" cnt="0 1 0"/>
              </dgm:else>
            </dgm:choos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dgm:forEach name="Name23" axis="ch" ptType="node" st="4" cnt="1">
          <dgm:layoutNode name="item3" styleLbl="node1">
            <dgm:varLst>
              <dgm:bulletEnabled val="1"/>
            </dgm:varLst>
            <dgm:alg type="tx">
              <dgm:param type="txAnchorVertCh" val="mid"/>
            </dgm:alg>
            <dgm:shape xmlns:r="http://schemas.openxmlformats.org/officeDocument/2006/relationships" type="ellipse" r:blip="">
              <dgm:adjLst/>
            </dgm:shape>
            <dgm:choose name="Name24">
              <dgm:if name="Name25" axis="root ch" ptType="all node" func="cnt" op="equ" val="1">
                <dgm:presOf/>
              </dgm:if>
              <dgm:if name="Name26" axis="root ch" ptType="all node" func="cnt" op="equ" val="2">
                <dgm:presOf/>
              </dgm:if>
              <dgm:if name="Name27" axis="root ch" ptType="all node" func="cnt" op="equ" val="3">
                <dgm:presOf/>
              </dgm:if>
              <dgm:else name="Name28">
                <dgm:presOf axis="root ch desOrSelf" ptType="all node node" st="1 1 1" cnt="0 1 0"/>
              </dgm:else>
            </dgm:choos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dgm:layoutNode name="funnel" styleLbl="trAlignAcc1">
          <dgm:alg type="sp"/>
          <dgm:shape xmlns:r="http://schemas.openxmlformats.org/officeDocument/2006/relationships" type="funnel" r:blip="">
            <dgm:adjLst/>
          </dgm:shape>
          <dgm:presOf/>
          <dgm:constrLst/>
          <dgm:ruleLst/>
        </dgm:layoutNode>
      </dgm:if>
      <dgm:else name="Name29"/>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4" Type="http://schemas.openxmlformats.org/officeDocument/2006/relationships/diagramColors" Target="../diagrams/colors1.xml"/><Relationship Id="rId5" Type="http://schemas.microsoft.com/office/2007/relationships/diagramDrawing" Target="../diagrams/drawing1.xml"/><Relationship Id="rId1" Type="http://schemas.openxmlformats.org/officeDocument/2006/relationships/diagramData" Target="../diagrams/data1.xml"/><Relationship Id="rId2" Type="http://schemas.openxmlformats.org/officeDocument/2006/relationships/diagramLayout" Target="../diagrams/layout1.xml"/></Relationships>
</file>

<file path=xl/drawings/drawing1.xml><?xml version="1.0" encoding="utf-8"?>
<xdr:wsDr xmlns:xdr="http://schemas.openxmlformats.org/drawingml/2006/spreadsheetDrawing" xmlns:a="http://schemas.openxmlformats.org/drawingml/2006/main">
  <xdr:twoCellAnchor>
    <xdr:from>
      <xdr:col>11</xdr:col>
      <xdr:colOff>54803</xdr:colOff>
      <xdr:row>5</xdr:row>
      <xdr:rowOff>3175</xdr:rowOff>
    </xdr:from>
    <xdr:to>
      <xdr:col>18</xdr:col>
      <xdr:colOff>97203</xdr:colOff>
      <xdr:row>26</xdr:row>
      <xdr:rowOff>19001</xdr:rowOff>
    </xdr:to>
    <xdr:graphicFrame macro="">
      <xdr:nvGraphicFramePr>
        <xdr:cNvPr id="2" name="Diagram 1"/>
        <xdr:cNvGraphicFramePr/>
      </xdr:nvGraphicFramePr>
      <xdr:xfrm>
        <a:off x="0" y="0"/>
        <a:ext cx="0" cy="0"/>
      </xdr:xfrm>
      <a:graphic>
        <a:graphicData uri="http://schemas.openxmlformats.org/drawingml/2006/diagram">
          <a: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comments" Target="../comments1.xml"/><Relationship Id="rId1" Type="http://schemas.openxmlformats.org/officeDocument/2006/relationships/hyperlink" Target="http://www.b2binbound.com/about-us/"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J83"/>
  <sheetViews>
    <sheetView tabSelected="1" topLeftCell="A36" workbookViewId="0">
      <selection activeCell="B69" sqref="B69"/>
    </sheetView>
  </sheetViews>
  <sheetFormatPr baseColWidth="10" defaultColWidth="8.83203125" defaultRowHeight="14"/>
  <cols>
    <col min="1" max="1" width="101.33203125" bestFit="1" customWidth="1"/>
    <col min="2" max="2" width="17.5" bestFit="1" customWidth="1"/>
    <col min="3" max="10" width="8.83203125" hidden="1" customWidth="1"/>
    <col min="11" max="14" width="8.83203125" customWidth="1"/>
  </cols>
  <sheetData>
    <row r="1" spans="1:10">
      <c r="A1" s="12" t="s">
        <v>25</v>
      </c>
      <c r="B1" s="1" t="s">
        <v>152</v>
      </c>
      <c r="C1" s="1" t="s">
        <v>126</v>
      </c>
      <c r="D1" s="1" t="s">
        <v>127</v>
      </c>
      <c r="E1" s="1" t="s">
        <v>128</v>
      </c>
      <c r="F1" s="1" t="s">
        <v>130</v>
      </c>
      <c r="G1" s="1" t="s">
        <v>110</v>
      </c>
      <c r="H1" s="1" t="s">
        <v>111</v>
      </c>
      <c r="I1" s="1" t="s">
        <v>112</v>
      </c>
      <c r="J1" s="1" t="s">
        <v>122</v>
      </c>
    </row>
    <row r="2" spans="1:10">
      <c r="A2" s="6" t="s">
        <v>118</v>
      </c>
      <c r="B2" s="72" t="s">
        <v>120</v>
      </c>
      <c r="C2">
        <v>2</v>
      </c>
      <c r="J2">
        <f t="shared" ref="J2:J8" si="0">IF(B2="YES", C2, 0)</f>
        <v>2</v>
      </c>
    </row>
    <row r="3" spans="1:10">
      <c r="A3" s="7" t="s">
        <v>134</v>
      </c>
      <c r="B3" s="72" t="s">
        <v>120</v>
      </c>
      <c r="C3">
        <v>2</v>
      </c>
      <c r="J3">
        <f t="shared" si="0"/>
        <v>2</v>
      </c>
    </row>
    <row r="4" spans="1:10">
      <c r="A4" t="s">
        <v>135</v>
      </c>
      <c r="B4" s="72" t="s">
        <v>2</v>
      </c>
      <c r="C4">
        <v>1</v>
      </c>
      <c r="J4">
        <f t="shared" si="0"/>
        <v>1</v>
      </c>
    </row>
    <row r="5" spans="1:10">
      <c r="A5" t="s">
        <v>136</v>
      </c>
      <c r="B5" s="72" t="s">
        <v>2</v>
      </c>
      <c r="C5">
        <v>1</v>
      </c>
      <c r="J5">
        <f t="shared" si="0"/>
        <v>1</v>
      </c>
    </row>
    <row r="6" spans="1:10">
      <c r="A6" t="s">
        <v>137</v>
      </c>
      <c r="B6" s="72" t="s">
        <v>2</v>
      </c>
      <c r="C6">
        <v>1</v>
      </c>
      <c r="J6">
        <f t="shared" si="0"/>
        <v>1</v>
      </c>
    </row>
    <row r="7" spans="1:10">
      <c r="A7" t="s">
        <v>74</v>
      </c>
      <c r="B7" s="72" t="s">
        <v>2</v>
      </c>
      <c r="C7">
        <v>1</v>
      </c>
      <c r="J7">
        <f t="shared" si="0"/>
        <v>1</v>
      </c>
    </row>
    <row r="8" spans="1:10">
      <c r="A8" s="7" t="s">
        <v>141</v>
      </c>
      <c r="B8" s="72" t="s">
        <v>2</v>
      </c>
      <c r="C8">
        <v>2</v>
      </c>
      <c r="J8">
        <f t="shared" si="0"/>
        <v>2</v>
      </c>
    </row>
    <row r="9" spans="1:10">
      <c r="A9" t="s">
        <v>138</v>
      </c>
      <c r="B9" s="72" t="s">
        <v>124</v>
      </c>
      <c r="C9">
        <v>6</v>
      </c>
      <c r="D9">
        <v>3</v>
      </c>
      <c r="E9">
        <v>0</v>
      </c>
      <c r="J9">
        <f>IF(B9="Daily",C9,IF(B9="Weekly",D9,IF(B9="Monthly",E9)))</f>
        <v>3</v>
      </c>
    </row>
    <row r="10" spans="1:10">
      <c r="A10" t="s">
        <v>139</v>
      </c>
      <c r="B10" s="73">
        <v>0.25</v>
      </c>
      <c r="C10">
        <v>2</v>
      </c>
      <c r="J10">
        <f>B10*C10</f>
        <v>0.5</v>
      </c>
    </row>
    <row r="11" spans="1:10">
      <c r="A11" t="s">
        <v>144</v>
      </c>
      <c r="B11" s="72" t="s">
        <v>2</v>
      </c>
      <c r="C11">
        <v>1</v>
      </c>
      <c r="J11">
        <f>IF(B11="YES", C11, 0)</f>
        <v>1</v>
      </c>
    </row>
    <row r="12" spans="1:10">
      <c r="A12" t="s">
        <v>147</v>
      </c>
      <c r="B12" s="72" t="s">
        <v>121</v>
      </c>
      <c r="C12">
        <v>2</v>
      </c>
      <c r="D12">
        <v>1</v>
      </c>
      <c r="E12">
        <v>0</v>
      </c>
      <c r="J12">
        <f>IF(B12="Monthly",C12,IF(B12="Quarterly",D12,IF(B12="Yearly",E12)))</f>
        <v>2</v>
      </c>
    </row>
    <row r="13" spans="1:10">
      <c r="A13" t="s">
        <v>148</v>
      </c>
      <c r="B13" s="72" t="s">
        <v>121</v>
      </c>
      <c r="C13">
        <v>2</v>
      </c>
      <c r="D13">
        <v>1</v>
      </c>
      <c r="E13">
        <v>0</v>
      </c>
      <c r="J13">
        <f>IF(B13="Monthly",C13,IF(B13="Quarterly",D13,IF(B13="Yearly",E13)))</f>
        <v>2</v>
      </c>
    </row>
    <row r="14" spans="1:10">
      <c r="A14" t="s">
        <v>149</v>
      </c>
      <c r="B14" s="72" t="s">
        <v>120</v>
      </c>
      <c r="C14">
        <v>1</v>
      </c>
      <c r="J14">
        <f>IF(B14="YES", C14, 0)</f>
        <v>1</v>
      </c>
    </row>
    <row r="15" spans="1:10">
      <c r="A15" t="s">
        <v>150</v>
      </c>
      <c r="B15" s="72" t="s">
        <v>120</v>
      </c>
      <c r="C15">
        <v>1</v>
      </c>
      <c r="J15">
        <f>IF(B15="YES", C15, 0)</f>
        <v>1</v>
      </c>
    </row>
    <row r="16" spans="1:10">
      <c r="A16" t="s">
        <v>115</v>
      </c>
      <c r="B16" s="72" t="s">
        <v>120</v>
      </c>
      <c r="C16">
        <v>2</v>
      </c>
      <c r="J16">
        <f>IF(B16="YES", C16, 0)</f>
        <v>2</v>
      </c>
    </row>
    <row r="17" spans="1:10">
      <c r="A17" s="6" t="s">
        <v>151</v>
      </c>
      <c r="B17" s="72" t="s">
        <v>120</v>
      </c>
      <c r="C17">
        <v>2</v>
      </c>
      <c r="J17">
        <f>IF(B17="YES", C17, 0)</f>
        <v>2</v>
      </c>
    </row>
    <row r="18" spans="1:10">
      <c r="A18" t="s">
        <v>35</v>
      </c>
      <c r="B18" s="74">
        <v>0.02</v>
      </c>
      <c r="C18">
        <v>3</v>
      </c>
      <c r="D18">
        <v>2</v>
      </c>
      <c r="E18">
        <v>1</v>
      </c>
      <c r="F18">
        <v>0</v>
      </c>
      <c r="J18">
        <f>IF(B18&gt;0.05,C18,IF(B18&gt;0.02,D18,IF(B18&gt;0.01,E18, IF(B18&lt;0.011, F18))))</f>
        <v>1</v>
      </c>
    </row>
    <row r="19" spans="1:10">
      <c r="A19" s="6" t="s">
        <v>155</v>
      </c>
      <c r="B19" s="72" t="s">
        <v>129</v>
      </c>
      <c r="C19">
        <v>7</v>
      </c>
      <c r="D19">
        <v>5</v>
      </c>
      <c r="E19">
        <v>2</v>
      </c>
      <c r="F19">
        <v>0</v>
      </c>
      <c r="J19">
        <f>IF(B19=Lists!C3,C19,IF(B19=Lists!C4,D19,IF(B19=Lists!C5, E19, IF(B19=Lists!C6,F19))))</f>
        <v>5</v>
      </c>
    </row>
    <row r="20" spans="1:10">
      <c r="A20" s="6" t="s">
        <v>156</v>
      </c>
      <c r="B20" s="72" t="s">
        <v>131</v>
      </c>
      <c r="C20">
        <v>7</v>
      </c>
      <c r="D20">
        <v>5</v>
      </c>
      <c r="E20">
        <v>2</v>
      </c>
      <c r="F20">
        <v>0</v>
      </c>
      <c r="J20">
        <f>IF(B20=Lists!C3,C20,IF(B20=Lists!C4,D20,IF(B20=Lists!C5, E20, IF(B20=Lists!C6,F20))))</f>
        <v>7</v>
      </c>
    </row>
    <row r="21" spans="1:10">
      <c r="A21" s="6" t="s">
        <v>157</v>
      </c>
      <c r="B21" s="72" t="s">
        <v>145</v>
      </c>
      <c r="C21">
        <v>3</v>
      </c>
      <c r="D21">
        <v>2</v>
      </c>
      <c r="E21">
        <v>0</v>
      </c>
      <c r="J21">
        <f>IF(B21="Monthly",C21,IF(B21="Quarterly",D21,IF(B21="Yearly",E21)))</f>
        <v>2</v>
      </c>
    </row>
    <row r="22" spans="1:10">
      <c r="A22" s="7" t="s">
        <v>158</v>
      </c>
      <c r="B22" s="72" t="s">
        <v>120</v>
      </c>
      <c r="C22">
        <v>1</v>
      </c>
      <c r="J22">
        <f t="shared" ref="J22:J49" si="1">IF(B22="YES", C22, 0)</f>
        <v>1</v>
      </c>
    </row>
    <row r="23" spans="1:10">
      <c r="A23" s="7" t="s">
        <v>159</v>
      </c>
      <c r="B23" s="72" t="s">
        <v>120</v>
      </c>
      <c r="C23">
        <v>1</v>
      </c>
      <c r="J23">
        <f t="shared" si="1"/>
        <v>1</v>
      </c>
    </row>
    <row r="24" spans="1:10">
      <c r="A24" t="s">
        <v>67</v>
      </c>
      <c r="B24" s="72" t="s">
        <v>120</v>
      </c>
      <c r="C24">
        <v>1</v>
      </c>
      <c r="J24">
        <f t="shared" si="1"/>
        <v>1</v>
      </c>
    </row>
    <row r="25" spans="1:10">
      <c r="A25" s="7" t="s">
        <v>68</v>
      </c>
      <c r="B25" s="72" t="s">
        <v>125</v>
      </c>
      <c r="C25">
        <v>1</v>
      </c>
      <c r="J25">
        <f t="shared" si="1"/>
        <v>0</v>
      </c>
    </row>
    <row r="26" spans="1:10">
      <c r="A26" s="6" t="s">
        <v>154</v>
      </c>
      <c r="B26" s="72" t="s">
        <v>120</v>
      </c>
      <c r="C26">
        <v>1</v>
      </c>
      <c r="J26">
        <f t="shared" si="1"/>
        <v>1</v>
      </c>
    </row>
    <row r="27" spans="1:10">
      <c r="A27" t="s">
        <v>34</v>
      </c>
      <c r="B27" s="75">
        <v>3.0000000000000001E-3</v>
      </c>
      <c r="C27">
        <v>3</v>
      </c>
      <c r="D27">
        <v>2</v>
      </c>
      <c r="E27">
        <v>1</v>
      </c>
      <c r="F27">
        <v>0</v>
      </c>
      <c r="J27">
        <f>IF(B27&gt;0.2,C27,IF(B27&gt;0.1,D27,IF(B27&gt;0.01,E27, IF(B27&lt;0.011, F27))))</f>
        <v>0</v>
      </c>
    </row>
    <row r="28" spans="1:10">
      <c r="A28" s="7" t="s">
        <v>143</v>
      </c>
      <c r="B28" s="72" t="s">
        <v>121</v>
      </c>
      <c r="C28">
        <v>2</v>
      </c>
      <c r="D28">
        <v>2</v>
      </c>
      <c r="E28">
        <v>0</v>
      </c>
      <c r="J28">
        <f>IF(B28="Weekly",C28,IF(B28="Monthly",D28,IF(B28="Quarterly",E28)))</f>
        <v>2</v>
      </c>
    </row>
    <row r="29" spans="1:10">
      <c r="A29" t="s">
        <v>116</v>
      </c>
      <c r="B29" s="72" t="s">
        <v>120</v>
      </c>
      <c r="C29">
        <v>1</v>
      </c>
      <c r="J29">
        <f t="shared" si="1"/>
        <v>1</v>
      </c>
    </row>
    <row r="30" spans="1:10">
      <c r="A30" s="7" t="s">
        <v>142</v>
      </c>
      <c r="B30" s="72" t="s">
        <v>120</v>
      </c>
      <c r="C30">
        <v>2</v>
      </c>
      <c r="J30">
        <f t="shared" si="1"/>
        <v>2</v>
      </c>
    </row>
    <row r="31" spans="1:10">
      <c r="A31" t="s">
        <v>153</v>
      </c>
      <c r="B31" s="72" t="s">
        <v>132</v>
      </c>
      <c r="C31">
        <v>3</v>
      </c>
      <c r="D31">
        <v>2</v>
      </c>
      <c r="E31">
        <v>1</v>
      </c>
      <c r="F31">
        <v>0</v>
      </c>
      <c r="J31">
        <f>IF(B31=Lists!C3,C31,IF(B31=Lists!C4,D31,IF(B31=Lists!C5, E31, IF(B31=Lists!C6,F31))))</f>
        <v>1</v>
      </c>
    </row>
    <row r="32" spans="1:10">
      <c r="A32" t="s">
        <v>69</v>
      </c>
      <c r="B32" s="72" t="s">
        <v>120</v>
      </c>
      <c r="C32">
        <v>2</v>
      </c>
      <c r="J32">
        <f t="shared" si="1"/>
        <v>2</v>
      </c>
    </row>
    <row r="33" spans="1:10">
      <c r="A33" t="s">
        <v>117</v>
      </c>
      <c r="B33" s="72" t="s">
        <v>120</v>
      </c>
      <c r="C33">
        <v>2</v>
      </c>
      <c r="J33">
        <f t="shared" si="1"/>
        <v>2</v>
      </c>
    </row>
    <row r="34" spans="1:10">
      <c r="A34" t="s">
        <v>70</v>
      </c>
      <c r="B34" s="72" t="s">
        <v>120</v>
      </c>
      <c r="C34">
        <v>2</v>
      </c>
      <c r="J34">
        <f t="shared" si="1"/>
        <v>2</v>
      </c>
    </row>
    <row r="35" spans="1:10">
      <c r="A35" t="s">
        <v>71</v>
      </c>
      <c r="B35" s="72" t="s">
        <v>120</v>
      </c>
      <c r="C35">
        <v>2</v>
      </c>
      <c r="J35">
        <f t="shared" si="1"/>
        <v>2</v>
      </c>
    </row>
    <row r="36" spans="1:10" ht="30" customHeight="1">
      <c r="A36" s="9" t="s">
        <v>31</v>
      </c>
      <c r="B36" s="72" t="s">
        <v>125</v>
      </c>
      <c r="C36">
        <v>2</v>
      </c>
      <c r="J36">
        <f t="shared" si="1"/>
        <v>0</v>
      </c>
    </row>
    <row r="37" spans="1:10">
      <c r="A37" t="s">
        <v>72</v>
      </c>
      <c r="B37" s="72" t="s">
        <v>120</v>
      </c>
      <c r="C37">
        <v>2</v>
      </c>
      <c r="J37">
        <f t="shared" si="1"/>
        <v>2</v>
      </c>
    </row>
    <row r="38" spans="1:10">
      <c r="A38" s="6" t="s">
        <v>140</v>
      </c>
      <c r="B38" s="72" t="s">
        <v>125</v>
      </c>
      <c r="C38">
        <v>2</v>
      </c>
      <c r="J38">
        <f t="shared" si="1"/>
        <v>0</v>
      </c>
    </row>
    <row r="39" spans="1:10">
      <c r="A39" s="7" t="s">
        <v>30</v>
      </c>
      <c r="B39" s="72" t="s">
        <v>120</v>
      </c>
      <c r="C39">
        <v>2</v>
      </c>
      <c r="J39">
        <f t="shared" si="1"/>
        <v>2</v>
      </c>
    </row>
    <row r="40" spans="1:10">
      <c r="A40" t="s">
        <v>27</v>
      </c>
      <c r="B40" s="72" t="s">
        <v>120</v>
      </c>
      <c r="C40">
        <v>2</v>
      </c>
      <c r="J40">
        <f t="shared" si="1"/>
        <v>2</v>
      </c>
    </row>
    <row r="41" spans="1:10">
      <c r="A41" t="s">
        <v>133</v>
      </c>
      <c r="B41" s="72" t="s">
        <v>120</v>
      </c>
      <c r="C41">
        <v>2</v>
      </c>
      <c r="J41">
        <f t="shared" si="1"/>
        <v>2</v>
      </c>
    </row>
    <row r="42" spans="1:10">
      <c r="A42" s="8" t="s">
        <v>76</v>
      </c>
      <c r="B42" s="72" t="s">
        <v>120</v>
      </c>
      <c r="C42">
        <v>1</v>
      </c>
      <c r="J42">
        <f t="shared" si="1"/>
        <v>1</v>
      </c>
    </row>
    <row r="43" spans="1:10">
      <c r="A43" s="8" t="s">
        <v>8</v>
      </c>
      <c r="B43" s="72" t="s">
        <v>120</v>
      </c>
      <c r="C43">
        <v>2</v>
      </c>
      <c r="J43">
        <f t="shared" si="1"/>
        <v>2</v>
      </c>
    </row>
    <row r="44" spans="1:10">
      <c r="A44" s="8" t="s">
        <v>7</v>
      </c>
      <c r="B44" s="72" t="s">
        <v>125</v>
      </c>
      <c r="C44">
        <v>2</v>
      </c>
      <c r="J44">
        <f t="shared" si="1"/>
        <v>0</v>
      </c>
    </row>
    <row r="45" spans="1:10">
      <c r="A45" s="8" t="s">
        <v>28</v>
      </c>
      <c r="B45" s="72" t="s">
        <v>120</v>
      </c>
      <c r="C45">
        <v>2</v>
      </c>
      <c r="J45">
        <f t="shared" si="1"/>
        <v>2</v>
      </c>
    </row>
    <row r="46" spans="1:10">
      <c r="A46" s="8" t="s">
        <v>29</v>
      </c>
      <c r="B46" s="72" t="s">
        <v>120</v>
      </c>
      <c r="C46">
        <v>2</v>
      </c>
      <c r="J46">
        <f t="shared" si="1"/>
        <v>2</v>
      </c>
    </row>
    <row r="47" spans="1:10">
      <c r="A47" s="8" t="s">
        <v>75</v>
      </c>
      <c r="B47" s="72" t="s">
        <v>120</v>
      </c>
      <c r="C47">
        <v>2</v>
      </c>
      <c r="J47">
        <f t="shared" si="1"/>
        <v>2</v>
      </c>
    </row>
    <row r="48" spans="1:10">
      <c r="A48" s="8" t="s">
        <v>73</v>
      </c>
      <c r="B48" s="72" t="s">
        <v>120</v>
      </c>
      <c r="C48">
        <v>2</v>
      </c>
      <c r="J48">
        <f t="shared" si="1"/>
        <v>2</v>
      </c>
    </row>
    <row r="49" spans="1:10" s="7" customFormat="1">
      <c r="A49" t="s">
        <v>26</v>
      </c>
      <c r="B49" s="72" t="s">
        <v>120</v>
      </c>
      <c r="C49" s="7">
        <v>2</v>
      </c>
      <c r="J49">
        <f t="shared" si="1"/>
        <v>2</v>
      </c>
    </row>
    <row r="50" spans="1:10">
      <c r="A50" s="15" t="s">
        <v>119</v>
      </c>
      <c r="B50" s="2">
        <f>SUM(J2:J49)</f>
        <v>78.5</v>
      </c>
      <c r="C50">
        <f>SUM(C2:C49)</f>
        <v>100</v>
      </c>
    </row>
    <row r="52" spans="1:10">
      <c r="A52" s="12" t="s">
        <v>12</v>
      </c>
    </row>
    <row r="53" spans="1:10">
      <c r="A53" t="s">
        <v>3</v>
      </c>
      <c r="B53" s="2"/>
    </row>
    <row r="54" spans="1:10">
      <c r="A54" s="69" t="s">
        <v>4</v>
      </c>
      <c r="B54" s="70">
        <v>50</v>
      </c>
    </row>
    <row r="55" spans="1:10">
      <c r="A55" s="69" t="s">
        <v>5</v>
      </c>
      <c r="B55" s="70">
        <v>2000</v>
      </c>
    </row>
    <row r="56" spans="1:10">
      <c r="A56" s="69" t="s">
        <v>9</v>
      </c>
      <c r="B56" s="71">
        <v>3</v>
      </c>
    </row>
    <row r="57" spans="1:10">
      <c r="A57" s="69" t="s">
        <v>16</v>
      </c>
      <c r="B57" s="71">
        <v>1</v>
      </c>
    </row>
    <row r="58" spans="1:10">
      <c r="A58" s="69" t="s">
        <v>24</v>
      </c>
      <c r="B58" s="71">
        <v>12</v>
      </c>
    </row>
    <row r="59" spans="1:10">
      <c r="A59" t="s">
        <v>6</v>
      </c>
      <c r="B59" s="18"/>
    </row>
    <row r="60" spans="1:10">
      <c r="A60" s="69" t="s">
        <v>10</v>
      </c>
      <c r="B60" s="70">
        <v>5000</v>
      </c>
    </row>
    <row r="61" spans="1:10">
      <c r="A61" s="69" t="s">
        <v>11</v>
      </c>
      <c r="B61" s="71">
        <v>2</v>
      </c>
    </row>
    <row r="62" spans="1:10">
      <c r="A62" t="s">
        <v>113</v>
      </c>
      <c r="B62" s="70">
        <v>200000</v>
      </c>
    </row>
    <row r="63" spans="1:10">
      <c r="A63" t="s">
        <v>114</v>
      </c>
      <c r="B63" s="70">
        <v>12</v>
      </c>
    </row>
    <row r="64" spans="1:10">
      <c r="A64" s="10" t="s">
        <v>13</v>
      </c>
      <c r="B64" s="18">
        <f>(B54*B55)+B60*B61</f>
        <v>110000</v>
      </c>
    </row>
    <row r="65" spans="1:3">
      <c r="A65" s="10" t="s">
        <v>14</v>
      </c>
      <c r="B65" s="2">
        <f>B56*B55</f>
        <v>6000</v>
      </c>
    </row>
    <row r="66" spans="1:3">
      <c r="A66" s="10" t="s">
        <v>15</v>
      </c>
      <c r="B66" s="2">
        <f>B57*B55</f>
        <v>2000</v>
      </c>
    </row>
    <row r="67" spans="1:3">
      <c r="A67" s="10" t="s">
        <v>17</v>
      </c>
      <c r="B67" s="18">
        <f>B62-B64</f>
        <v>90000</v>
      </c>
    </row>
    <row r="68" spans="1:3">
      <c r="A68" s="10" t="s">
        <v>18</v>
      </c>
      <c r="B68" s="13">
        <f>IF((B67/(B65-B66))&lt;0, 0, (B67/(B65-B66)))</f>
        <v>22.5</v>
      </c>
    </row>
    <row r="69" spans="1:3">
      <c r="A69" s="15" t="s">
        <v>119</v>
      </c>
      <c r="B69" s="2" t="str">
        <f>IF((B63-B68)&gt;0, "PASS", "FAIL")</f>
        <v>FAIL</v>
      </c>
    </row>
    <row r="70" spans="1:3">
      <c r="B70" s="2"/>
    </row>
    <row r="71" spans="1:3">
      <c r="A71" s="11"/>
      <c r="B71" s="2"/>
    </row>
    <row r="72" spans="1:3">
      <c r="A72" s="17"/>
      <c r="B72" s="2"/>
    </row>
    <row r="73" spans="1:3">
      <c r="A73" s="16"/>
      <c r="B73" s="2"/>
    </row>
    <row r="74" spans="1:3">
      <c r="A74" s="16"/>
      <c r="B74" s="2"/>
    </row>
    <row r="75" spans="1:3">
      <c r="A75" s="16"/>
      <c r="B75" s="2"/>
    </row>
    <row r="76" spans="1:3">
      <c r="A76" s="16"/>
      <c r="B76" s="2"/>
    </row>
    <row r="77" spans="1:3">
      <c r="A77" s="16"/>
      <c r="B77" s="2"/>
    </row>
    <row r="78" spans="1:3">
      <c r="A78" s="16"/>
      <c r="B78" s="2"/>
    </row>
    <row r="79" spans="1:3">
      <c r="A79" s="16"/>
      <c r="B79" s="2"/>
    </row>
    <row r="80" spans="1:3">
      <c r="A80" s="16"/>
      <c r="B80" s="2"/>
      <c r="C80" s="14"/>
    </row>
    <row r="81" spans="1:2">
      <c r="A81" s="16"/>
      <c r="B81" s="2"/>
    </row>
    <row r="82" spans="1:2">
      <c r="A82" s="16"/>
      <c r="B82" s="2"/>
    </row>
    <row r="83" spans="1:2">
      <c r="A83" s="15"/>
      <c r="B83" s="2"/>
    </row>
  </sheetData>
  <phoneticPr fontId="20" type="noConversion"/>
  <dataValidations count="6">
    <dataValidation type="list" showInputMessage="1" showErrorMessage="1" sqref="B32:B49 B14:B17 B29:B30 B22:B26 B2:B8 B11">
      <formula1>Lists!$A$3:$A$4</formula1>
    </dataValidation>
    <dataValidation showInputMessage="1" showErrorMessage="1" sqref="B18 B10"/>
    <dataValidation type="list" showInputMessage="1" showErrorMessage="1" sqref="B31 B19:B20">
      <formula1>Lists!$C$3:$C$6</formula1>
    </dataValidation>
    <dataValidation type="list" showInputMessage="1" showErrorMessage="1" sqref="B9">
      <formula1>Lists!$B$3:$B$5</formula1>
    </dataValidation>
    <dataValidation type="list" showInputMessage="1" showErrorMessage="1" sqref="B12:B13 B21">
      <formula1>Lists!$D$3:$D$5</formula1>
    </dataValidation>
    <dataValidation type="list" showInputMessage="1" showErrorMessage="1" sqref="B28">
      <formula1>Lists!$E$3:$E$5</formula1>
    </dataValidation>
  </dataValidations>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1:K55"/>
  <sheetViews>
    <sheetView showGridLines="0" workbookViewId="0">
      <selection activeCell="G1" sqref="G1"/>
    </sheetView>
  </sheetViews>
  <sheetFormatPr baseColWidth="10" defaultColWidth="8.83203125" defaultRowHeight="14"/>
  <cols>
    <col min="1" max="1" width="1.5" style="19" customWidth="1"/>
    <col min="2" max="4" width="8.83203125" style="19"/>
    <col min="5" max="5" width="15.1640625" style="19" customWidth="1"/>
    <col min="6" max="6" width="21" style="19" bestFit="1" customWidth="1"/>
    <col min="7" max="7" width="22.83203125" style="19" bestFit="1" customWidth="1"/>
    <col min="8" max="8" width="6.5" style="19" customWidth="1"/>
    <col min="9" max="9" width="7" style="19" bestFit="1" customWidth="1"/>
    <col min="10" max="10" width="13.5" style="19" bestFit="1" customWidth="1"/>
    <col min="11" max="11" width="17.6640625" style="19" customWidth="1"/>
    <col min="12" max="16384" width="8.83203125" style="19"/>
  </cols>
  <sheetData>
    <row r="1" spans="2:11" ht="6.75" customHeight="1" thickBot="1"/>
    <row r="2" spans="2:11" ht="9" customHeight="1">
      <c r="B2" s="76" t="s">
        <v>36</v>
      </c>
      <c r="C2" s="77"/>
      <c r="D2" s="77"/>
      <c r="E2" s="77"/>
      <c r="F2" s="77"/>
      <c r="G2" s="77"/>
      <c r="H2" s="77"/>
      <c r="I2" s="77"/>
      <c r="J2" s="77"/>
      <c r="K2" s="78"/>
    </row>
    <row r="3" spans="2:11" ht="15" thickBot="1">
      <c r="B3" s="79"/>
      <c r="C3" s="80"/>
      <c r="D3" s="80"/>
      <c r="E3" s="80"/>
      <c r="F3" s="80"/>
      <c r="G3" s="80"/>
      <c r="H3" s="80"/>
      <c r="I3" s="80"/>
      <c r="J3" s="80"/>
      <c r="K3" s="81"/>
    </row>
    <row r="4" spans="2:11" ht="56" customHeight="1" thickBot="1">
      <c r="B4" s="95" t="s">
        <v>0</v>
      </c>
      <c r="C4" s="96"/>
      <c r="D4" s="97"/>
      <c r="E4" s="61" t="s">
        <v>66</v>
      </c>
      <c r="F4" s="60" t="s">
        <v>1</v>
      </c>
      <c r="G4" s="98" t="s">
        <v>37</v>
      </c>
      <c r="H4" s="99"/>
      <c r="I4" s="99"/>
      <c r="J4" s="99"/>
      <c r="K4" s="100"/>
    </row>
    <row r="5" spans="2:11">
      <c r="B5" s="82" t="s">
        <v>38</v>
      </c>
      <c r="C5" s="85" t="s">
        <v>22</v>
      </c>
      <c r="D5" s="86"/>
      <c r="E5" s="86"/>
      <c r="F5" s="86"/>
      <c r="G5" s="86"/>
      <c r="H5" s="86"/>
      <c r="I5" s="86"/>
      <c r="J5" s="86"/>
      <c r="K5" s="87"/>
    </row>
    <row r="6" spans="2:11">
      <c r="B6" s="83"/>
      <c r="C6" s="88" t="s">
        <v>20</v>
      </c>
      <c r="D6" s="89"/>
      <c r="E6" s="89"/>
      <c r="F6" s="89"/>
      <c r="G6" s="89"/>
      <c r="H6" s="89"/>
      <c r="I6" s="89"/>
      <c r="J6" s="89"/>
      <c r="K6" s="90"/>
    </row>
    <row r="7" spans="2:11" ht="6" customHeight="1" thickBot="1">
      <c r="B7" s="83"/>
      <c r="C7" s="20"/>
      <c r="D7" s="20"/>
      <c r="E7" s="20"/>
      <c r="F7" s="20"/>
      <c r="G7" s="20"/>
      <c r="H7" s="20"/>
      <c r="I7" s="20"/>
      <c r="J7" s="20"/>
      <c r="K7" s="21"/>
    </row>
    <row r="8" spans="2:11" ht="21" customHeight="1" thickBot="1">
      <c r="B8" s="84"/>
      <c r="C8" s="91" t="s">
        <v>21</v>
      </c>
      <c r="D8" s="91"/>
      <c r="E8" s="91"/>
      <c r="F8" s="62">
        <f>Evaluation!B67</f>
        <v>90000</v>
      </c>
      <c r="G8" s="92" t="s">
        <v>39</v>
      </c>
      <c r="H8" s="93"/>
      <c r="I8" s="93"/>
      <c r="J8" s="93"/>
      <c r="K8" s="94"/>
    </row>
    <row r="9" spans="2:11" ht="18.75" customHeight="1">
      <c r="B9" s="101" t="s">
        <v>40</v>
      </c>
      <c r="C9" s="22" t="s">
        <v>41</v>
      </c>
      <c r="D9" s="23"/>
      <c r="E9" s="23"/>
      <c r="F9" s="23"/>
      <c r="G9" s="23"/>
      <c r="H9" s="23"/>
      <c r="I9" s="23"/>
      <c r="J9" s="23"/>
      <c r="K9" s="24"/>
    </row>
    <row r="10" spans="2:11" ht="13.5" customHeight="1">
      <c r="B10" s="102"/>
      <c r="C10" s="68" t="s">
        <v>19</v>
      </c>
      <c r="D10" s="25"/>
      <c r="E10" s="25"/>
      <c r="F10" s="26"/>
      <c r="G10" s="20"/>
      <c r="H10" s="27"/>
      <c r="I10" s="27"/>
      <c r="J10" s="27"/>
      <c r="K10" s="28"/>
    </row>
    <row r="11" spans="2:11" ht="6.75" customHeight="1">
      <c r="B11" s="102"/>
      <c r="D11" s="29"/>
      <c r="E11" s="29"/>
      <c r="F11" s="30"/>
      <c r="G11" s="20"/>
      <c r="H11" s="31"/>
      <c r="I11" s="31"/>
      <c r="J11" s="31"/>
      <c r="K11" s="32"/>
    </row>
    <row r="12" spans="2:11" ht="2.25" customHeight="1" thickBot="1">
      <c r="B12" s="102"/>
      <c r="C12" s="33"/>
      <c r="D12" s="29"/>
      <c r="E12" s="29"/>
      <c r="F12" s="30"/>
      <c r="G12" s="20"/>
      <c r="H12" s="31"/>
      <c r="I12" s="31"/>
      <c r="J12" s="31"/>
      <c r="K12" s="32"/>
    </row>
    <row r="13" spans="2:11" ht="20.25" customHeight="1" thickBot="1">
      <c r="B13" s="103"/>
      <c r="C13" s="34"/>
      <c r="D13" s="35"/>
      <c r="E13" s="35" t="s">
        <v>42</v>
      </c>
      <c r="F13" s="36">
        <v>0.25</v>
      </c>
      <c r="G13" s="37"/>
      <c r="H13" s="38"/>
      <c r="I13" s="38"/>
      <c r="J13" s="38"/>
      <c r="K13" s="39"/>
    </row>
    <row r="14" spans="2:11" ht="4.5" customHeight="1">
      <c r="B14" s="101" t="s">
        <v>43</v>
      </c>
      <c r="C14" s="104"/>
      <c r="D14" s="105"/>
      <c r="E14" s="105"/>
      <c r="F14" s="105"/>
      <c r="G14" s="105"/>
      <c r="H14" s="105"/>
      <c r="I14" s="105"/>
      <c r="J14" s="105"/>
      <c r="K14" s="90"/>
    </row>
    <row r="15" spans="2:11" ht="12" customHeight="1">
      <c r="B15" s="102"/>
      <c r="C15" s="88" t="s">
        <v>23</v>
      </c>
      <c r="D15" s="89"/>
      <c r="E15" s="89"/>
      <c r="F15" s="89"/>
      <c r="G15" s="89"/>
      <c r="H15" s="89"/>
      <c r="I15" s="89"/>
      <c r="J15" s="89"/>
      <c r="K15" s="90"/>
    </row>
    <row r="16" spans="2:11" ht="6.75" customHeight="1" thickBot="1">
      <c r="B16" s="102"/>
      <c r="C16" s="20"/>
      <c r="D16" s="20"/>
      <c r="E16" s="20"/>
      <c r="F16" s="20"/>
      <c r="G16" s="20"/>
      <c r="H16" s="20"/>
      <c r="I16" s="20"/>
      <c r="J16" s="20"/>
      <c r="K16" s="21"/>
    </row>
    <row r="17" spans="2:11" ht="16" thickBot="1">
      <c r="B17" s="102"/>
      <c r="C17" s="106" t="s">
        <v>44</v>
      </c>
      <c r="D17" s="106"/>
      <c r="E17" s="106"/>
      <c r="F17" s="63">
        <f>((Evaluation!B58*Evaluation!B56*Evaluation!B55)+(Evaluation!B60*Evaluation!B61))/(Evaluation!B56+Evaluation!B61)</f>
        <v>16400</v>
      </c>
      <c r="G17" s="107" t="s">
        <v>45</v>
      </c>
      <c r="H17" s="88"/>
      <c r="I17" s="88"/>
      <c r="J17" s="88"/>
      <c r="K17" s="21"/>
    </row>
    <row r="18" spans="2:11" ht="19" thickBot="1">
      <c r="B18" s="103"/>
      <c r="C18" s="91" t="s">
        <v>46</v>
      </c>
      <c r="D18" s="91"/>
      <c r="E18" s="91"/>
      <c r="F18" s="40">
        <f>(F8/F17)*F13</f>
        <v>1.3719512195121952</v>
      </c>
      <c r="G18" s="108"/>
      <c r="H18" s="109"/>
      <c r="I18" s="109"/>
      <c r="J18" s="109"/>
      <c r="K18" s="21"/>
    </row>
    <row r="19" spans="2:11" ht="15" customHeight="1">
      <c r="B19" s="101" t="s">
        <v>47</v>
      </c>
      <c r="C19" s="85" t="s">
        <v>48</v>
      </c>
      <c r="D19" s="86"/>
      <c r="E19" s="86"/>
      <c r="F19" s="86"/>
      <c r="G19" s="86"/>
      <c r="H19" s="86"/>
      <c r="I19" s="86"/>
      <c r="J19" s="86"/>
      <c r="K19" s="87"/>
    </row>
    <row r="20" spans="2:11" ht="12.75" customHeight="1">
      <c r="B20" s="102"/>
      <c r="C20" s="88" t="s">
        <v>49</v>
      </c>
      <c r="D20" s="89"/>
      <c r="E20" s="89"/>
      <c r="F20" s="89"/>
      <c r="G20" s="89"/>
      <c r="H20" s="89"/>
      <c r="I20" s="89"/>
      <c r="J20" s="89"/>
      <c r="K20" s="90"/>
    </row>
    <row r="21" spans="2:11" ht="5.25" customHeight="1" thickBot="1">
      <c r="B21" s="102"/>
      <c r="C21" s="20"/>
      <c r="D21" s="20"/>
      <c r="E21" s="20"/>
      <c r="F21" s="20"/>
      <c r="G21" s="20"/>
      <c r="H21" s="20"/>
      <c r="I21" s="20"/>
      <c r="J21" s="20"/>
      <c r="K21" s="21"/>
    </row>
    <row r="22" spans="2:11" ht="16" thickBot="1">
      <c r="B22" s="102"/>
      <c r="C22" s="20"/>
      <c r="D22" s="20"/>
      <c r="E22" s="41"/>
      <c r="F22" s="42" t="s">
        <v>50</v>
      </c>
      <c r="G22" s="42" t="s">
        <v>51</v>
      </c>
      <c r="H22" s="20"/>
      <c r="I22" s="20"/>
      <c r="J22" s="20"/>
      <c r="K22" s="21"/>
    </row>
    <row r="23" spans="2:11" ht="16" thickBot="1">
      <c r="B23" s="102"/>
      <c r="C23" s="106" t="s">
        <v>52</v>
      </c>
      <c r="D23" s="106"/>
      <c r="E23" s="106"/>
      <c r="F23" s="66">
        <f>Evaluation!B27</f>
        <v>3.0000000000000001E-3</v>
      </c>
      <c r="G23" s="67">
        <v>5.0000000000000001E-3</v>
      </c>
      <c r="H23" s="20" t="s">
        <v>53</v>
      </c>
      <c r="I23" s="20"/>
      <c r="J23" s="20"/>
      <c r="K23" s="21"/>
    </row>
    <row r="24" spans="2:11" ht="8" customHeight="1" thickBot="1">
      <c r="B24" s="102"/>
      <c r="C24" s="43"/>
      <c r="D24" s="43"/>
      <c r="E24" s="43"/>
      <c r="F24" s="44"/>
      <c r="G24" s="45"/>
      <c r="H24" s="20"/>
      <c r="I24" s="20"/>
      <c r="J24" s="20"/>
      <c r="K24" s="21"/>
    </row>
    <row r="25" spans="2:11" ht="19" thickBot="1">
      <c r="B25" s="103"/>
      <c r="C25" s="91" t="s">
        <v>54</v>
      </c>
      <c r="D25" s="91"/>
      <c r="E25" s="91"/>
      <c r="F25" s="46">
        <f>(F18/F23)</f>
        <v>457.31707317073176</v>
      </c>
      <c r="G25" s="47">
        <f>F18/G23</f>
        <v>274.39024390243907</v>
      </c>
      <c r="H25" s="20" t="s">
        <v>55</v>
      </c>
      <c r="I25" s="20"/>
      <c r="J25" s="20"/>
      <c r="K25" s="21"/>
    </row>
    <row r="26" spans="2:11" ht="13.5" customHeight="1">
      <c r="B26" s="101" t="s">
        <v>56</v>
      </c>
      <c r="C26" s="85" t="s">
        <v>57</v>
      </c>
      <c r="D26" s="86"/>
      <c r="E26" s="86"/>
      <c r="F26" s="86"/>
      <c r="G26" s="86"/>
      <c r="H26" s="86"/>
      <c r="I26" s="86"/>
      <c r="J26" s="86"/>
      <c r="K26" s="87"/>
    </row>
    <row r="27" spans="2:11" ht="12.75" customHeight="1">
      <c r="B27" s="102"/>
      <c r="C27" s="88" t="s">
        <v>58</v>
      </c>
      <c r="D27" s="89"/>
      <c r="E27" s="89"/>
      <c r="F27" s="89"/>
      <c r="G27" s="89"/>
      <c r="H27" s="89"/>
      <c r="I27" s="89"/>
      <c r="J27" s="89"/>
      <c r="K27" s="90"/>
    </row>
    <row r="28" spans="2:11" ht="3" customHeight="1" thickBot="1">
      <c r="B28" s="102"/>
      <c r="C28" s="20"/>
      <c r="D28" s="20"/>
      <c r="E28" s="20"/>
      <c r="F28" s="20"/>
      <c r="G28" s="20"/>
      <c r="H28" s="20"/>
      <c r="I28" s="20"/>
      <c r="J28" s="20"/>
      <c r="K28" s="21"/>
    </row>
    <row r="29" spans="2:11" ht="16" thickBot="1">
      <c r="B29" s="102"/>
      <c r="C29" s="20"/>
      <c r="D29" s="20"/>
      <c r="E29" s="41"/>
      <c r="F29" s="42" t="s">
        <v>50</v>
      </c>
      <c r="G29" s="42" t="s">
        <v>51</v>
      </c>
      <c r="H29" s="20"/>
      <c r="I29" s="20"/>
      <c r="J29" s="20"/>
      <c r="K29" s="21"/>
    </row>
    <row r="30" spans="2:11" ht="17" customHeight="1" thickBot="1">
      <c r="B30" s="102"/>
      <c r="C30" s="106" t="s">
        <v>59</v>
      </c>
      <c r="D30" s="106"/>
      <c r="E30" s="106"/>
      <c r="F30" s="64">
        <f>Evaluation!B18</f>
        <v>0.02</v>
      </c>
      <c r="G30" s="65">
        <v>0.04</v>
      </c>
      <c r="H30" s="20" t="s">
        <v>60</v>
      </c>
      <c r="I30" s="20"/>
      <c r="J30" s="20"/>
      <c r="K30" s="21"/>
    </row>
    <row r="31" spans="2:11" ht="8" customHeight="1" thickBot="1">
      <c r="B31" s="102"/>
      <c r="C31" s="43"/>
      <c r="D31" s="43"/>
      <c r="E31" s="43"/>
      <c r="F31" s="44"/>
      <c r="G31" s="45"/>
      <c r="H31" s="20"/>
      <c r="I31" s="20"/>
      <c r="J31" s="20"/>
      <c r="K31" s="21"/>
    </row>
    <row r="32" spans="2:11" ht="19" customHeight="1" thickBot="1">
      <c r="B32" s="103"/>
      <c r="C32" s="91" t="s">
        <v>61</v>
      </c>
      <c r="D32" s="91"/>
      <c r="E32" s="91"/>
      <c r="F32" s="48">
        <f>(F25/F30)</f>
        <v>22865.853658536587</v>
      </c>
      <c r="G32" s="49">
        <f>G25/G30</f>
        <v>6859.7560975609767</v>
      </c>
      <c r="H32" s="20" t="s">
        <v>55</v>
      </c>
      <c r="I32" s="20"/>
      <c r="J32" s="37"/>
      <c r="K32" s="50"/>
    </row>
    <row r="33" spans="2:11">
      <c r="B33" s="51"/>
      <c r="C33" s="52"/>
      <c r="D33" s="52"/>
      <c r="E33" s="52"/>
      <c r="F33" s="52"/>
      <c r="G33" s="52"/>
      <c r="H33" s="52"/>
      <c r="I33" s="52" t="s">
        <v>62</v>
      </c>
      <c r="J33" s="53" t="s">
        <v>63</v>
      </c>
      <c r="K33" s="54" t="s">
        <v>64</v>
      </c>
    </row>
    <row r="34" spans="2:11">
      <c r="B34" s="55"/>
      <c r="C34" s="56"/>
      <c r="D34" s="56"/>
      <c r="E34" s="56"/>
      <c r="F34" s="56"/>
      <c r="G34" s="57"/>
      <c r="H34" s="56"/>
      <c r="I34" s="56"/>
      <c r="J34" s="58"/>
      <c r="K34" s="59" t="s">
        <v>65</v>
      </c>
    </row>
    <row r="35" spans="2:11">
      <c r="B35" s="55"/>
      <c r="C35" s="55"/>
      <c r="D35" s="55"/>
      <c r="E35" s="55"/>
      <c r="F35" s="55"/>
      <c r="G35" s="55"/>
      <c r="H35" s="55"/>
      <c r="I35" s="55"/>
      <c r="J35" s="55"/>
    </row>
    <row r="36" spans="2:11">
      <c r="B36" s="55"/>
      <c r="C36" s="55"/>
      <c r="D36" s="55"/>
      <c r="E36" s="55"/>
      <c r="F36" s="55"/>
      <c r="G36" s="55"/>
      <c r="H36" s="55"/>
      <c r="I36" s="55"/>
      <c r="J36" s="55"/>
    </row>
    <row r="37" spans="2:11">
      <c r="B37" s="55"/>
      <c r="C37" s="55"/>
      <c r="D37" s="55"/>
      <c r="E37" s="55"/>
      <c r="F37" s="55"/>
      <c r="G37" s="55"/>
      <c r="H37" s="55"/>
      <c r="I37" s="55"/>
      <c r="J37" s="55"/>
    </row>
    <row r="38" spans="2:11">
      <c r="B38" s="55"/>
      <c r="C38" s="55"/>
      <c r="D38" s="55"/>
      <c r="E38" s="55"/>
      <c r="F38" s="55"/>
      <c r="G38" s="55"/>
      <c r="H38" s="55"/>
      <c r="I38" s="55"/>
      <c r="J38" s="55"/>
    </row>
    <row r="39" spans="2:11">
      <c r="B39" s="55"/>
      <c r="C39" s="55"/>
      <c r="D39" s="55"/>
      <c r="E39" s="55"/>
      <c r="F39" s="55"/>
      <c r="G39" s="55"/>
      <c r="H39" s="55"/>
      <c r="I39" s="55"/>
      <c r="J39" s="55"/>
    </row>
    <row r="40" spans="2:11">
      <c r="B40" s="55"/>
      <c r="C40" s="55"/>
      <c r="D40" s="55"/>
      <c r="E40" s="55"/>
      <c r="F40" s="55"/>
      <c r="G40" s="55"/>
      <c r="H40" s="55"/>
      <c r="I40" s="55"/>
      <c r="J40" s="55"/>
    </row>
    <row r="41" spans="2:11">
      <c r="B41" s="55"/>
      <c r="C41" s="55"/>
      <c r="D41" s="55"/>
      <c r="E41" s="55"/>
      <c r="F41" s="55"/>
      <c r="G41" s="55"/>
      <c r="H41" s="55"/>
      <c r="I41" s="55"/>
      <c r="J41" s="55"/>
    </row>
    <row r="42" spans="2:11">
      <c r="B42" s="55"/>
      <c r="C42" s="55"/>
      <c r="D42" s="55"/>
      <c r="E42" s="55"/>
      <c r="F42" s="55"/>
      <c r="G42" s="55"/>
      <c r="H42" s="55"/>
      <c r="I42" s="55"/>
      <c r="J42" s="55"/>
    </row>
    <row r="43" spans="2:11">
      <c r="B43" s="55"/>
      <c r="C43" s="55"/>
      <c r="D43" s="55"/>
      <c r="E43" s="55"/>
      <c r="F43" s="55"/>
      <c r="G43" s="55"/>
      <c r="H43" s="55"/>
      <c r="I43" s="55"/>
      <c r="J43" s="55"/>
    </row>
    <row r="44" spans="2:11">
      <c r="B44" s="55"/>
      <c r="C44" s="55"/>
      <c r="D44" s="55"/>
      <c r="E44" s="55"/>
      <c r="F44" s="55"/>
      <c r="G44" s="55"/>
      <c r="H44" s="55"/>
      <c r="I44" s="55"/>
      <c r="J44" s="55"/>
    </row>
    <row r="45" spans="2:11">
      <c r="B45" s="55"/>
      <c r="C45" s="55"/>
      <c r="D45" s="55"/>
      <c r="E45" s="55"/>
      <c r="F45" s="55"/>
      <c r="G45" s="55"/>
      <c r="H45" s="55"/>
      <c r="I45" s="55"/>
      <c r="J45" s="55"/>
    </row>
    <row r="46" spans="2:11">
      <c r="B46" s="55"/>
      <c r="C46" s="55"/>
      <c r="D46" s="55"/>
      <c r="E46" s="55"/>
      <c r="F46" s="55"/>
      <c r="G46" s="55"/>
      <c r="H46" s="55"/>
      <c r="I46" s="55"/>
      <c r="J46" s="55"/>
    </row>
    <row r="47" spans="2:11">
      <c r="B47" s="110"/>
      <c r="C47" s="110"/>
      <c r="D47" s="110"/>
      <c r="E47" s="110"/>
      <c r="F47" s="110"/>
      <c r="G47" s="110"/>
      <c r="H47" s="110"/>
      <c r="I47" s="110"/>
      <c r="J47" s="110"/>
    </row>
    <row r="48" spans="2:11">
      <c r="B48" s="111"/>
      <c r="C48" s="111"/>
      <c r="D48" s="111"/>
      <c r="E48" s="111"/>
      <c r="F48" s="111"/>
      <c r="G48" s="111"/>
      <c r="H48" s="111"/>
      <c r="I48" s="111"/>
      <c r="J48" s="111"/>
    </row>
    <row r="49" spans="2:10">
      <c r="B49" s="55"/>
      <c r="C49" s="55"/>
      <c r="D49" s="55"/>
      <c r="E49" s="55"/>
      <c r="F49" s="55"/>
      <c r="G49" s="55"/>
      <c r="H49" s="55"/>
      <c r="I49" s="55"/>
      <c r="J49" s="55"/>
    </row>
    <row r="50" spans="2:10">
      <c r="B50" s="55"/>
      <c r="C50" s="55"/>
      <c r="D50" s="55"/>
      <c r="E50" s="55"/>
      <c r="F50" s="55"/>
      <c r="G50" s="55"/>
      <c r="H50" s="55"/>
      <c r="I50" s="55"/>
      <c r="J50" s="55"/>
    </row>
    <row r="51" spans="2:10">
      <c r="B51" s="55"/>
      <c r="C51" s="55"/>
      <c r="D51" s="55"/>
      <c r="E51" s="55"/>
      <c r="F51" s="55"/>
      <c r="G51" s="55"/>
      <c r="H51" s="55"/>
      <c r="I51" s="55"/>
      <c r="J51" s="55"/>
    </row>
    <row r="52" spans="2:10">
      <c r="B52" s="55"/>
      <c r="C52" s="55"/>
      <c r="D52" s="55"/>
      <c r="E52" s="55"/>
      <c r="F52" s="55"/>
      <c r="G52" s="55"/>
      <c r="H52" s="55"/>
      <c r="I52" s="55"/>
      <c r="J52" s="55"/>
    </row>
    <row r="53" spans="2:10">
      <c r="B53" s="55"/>
      <c r="C53" s="55"/>
      <c r="D53" s="55"/>
      <c r="E53" s="55"/>
      <c r="F53" s="55"/>
      <c r="G53" s="55"/>
      <c r="H53" s="55"/>
      <c r="I53" s="55"/>
      <c r="J53" s="55"/>
    </row>
    <row r="54" spans="2:10">
      <c r="B54" s="55"/>
      <c r="C54" s="55"/>
      <c r="D54" s="55"/>
      <c r="E54" s="55"/>
      <c r="F54" s="55"/>
      <c r="G54" s="55"/>
      <c r="H54" s="55"/>
      <c r="I54" s="55"/>
      <c r="J54" s="55"/>
    </row>
    <row r="55" spans="2:10">
      <c r="B55" s="55"/>
      <c r="C55" s="55"/>
      <c r="D55" s="55"/>
      <c r="E55" s="55"/>
      <c r="F55" s="55"/>
      <c r="G55" s="55"/>
      <c r="H55" s="55"/>
      <c r="I55" s="55"/>
      <c r="J55" s="55"/>
    </row>
  </sheetData>
  <mergeCells count="28">
    <mergeCell ref="B47:J47"/>
    <mergeCell ref="B48:J48"/>
    <mergeCell ref="B19:B25"/>
    <mergeCell ref="C19:K19"/>
    <mergeCell ref="C20:K20"/>
    <mergeCell ref="C23:E23"/>
    <mergeCell ref="C25:E25"/>
    <mergeCell ref="B26:B32"/>
    <mergeCell ref="C26:K26"/>
    <mergeCell ref="C27:K27"/>
    <mergeCell ref="C30:E30"/>
    <mergeCell ref="C32:E32"/>
    <mergeCell ref="B9:B13"/>
    <mergeCell ref="B14:B18"/>
    <mergeCell ref="C14:K14"/>
    <mergeCell ref="C15:K15"/>
    <mergeCell ref="C17:E17"/>
    <mergeCell ref="G17:J17"/>
    <mergeCell ref="C18:E18"/>
    <mergeCell ref="G18:J18"/>
    <mergeCell ref="B2:K3"/>
    <mergeCell ref="B5:B8"/>
    <mergeCell ref="C5:K5"/>
    <mergeCell ref="C6:K6"/>
    <mergeCell ref="C8:E8"/>
    <mergeCell ref="G8:K8"/>
    <mergeCell ref="B4:D4"/>
    <mergeCell ref="G4:K4"/>
  </mergeCells>
  <phoneticPr fontId="20" type="noConversion"/>
  <hyperlinks>
    <hyperlink ref="K33" r:id="rId1"/>
  </hyperlinks>
  <pageMargins left="0.2" right="0.2" top="0.75" bottom="0.75" header="0.3" footer="0.3"/>
  <drawing r:id="rId2"/>
  <legacyDrawing r:id="rId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L10"/>
  <sheetViews>
    <sheetView topLeftCell="C1" workbookViewId="0">
      <selection activeCell="K3" sqref="K3"/>
    </sheetView>
  </sheetViews>
  <sheetFormatPr baseColWidth="10" defaultColWidth="8.83203125" defaultRowHeight="14"/>
  <cols>
    <col min="6" max="6" width="13.83203125" bestFit="1" customWidth="1"/>
    <col min="7" max="7" width="18.33203125" bestFit="1" customWidth="1"/>
    <col min="9" max="9" width="12.5" bestFit="1" customWidth="1"/>
    <col min="10" max="10" width="15.5" bestFit="1" customWidth="1"/>
    <col min="11" max="11" width="25.1640625" bestFit="1" customWidth="1"/>
    <col min="12" max="12" width="29.6640625" bestFit="1" customWidth="1"/>
  </cols>
  <sheetData>
    <row r="2" spans="1:12">
      <c r="F2" t="s">
        <v>108</v>
      </c>
      <c r="G2" t="s">
        <v>109</v>
      </c>
      <c r="H2" t="s">
        <v>87</v>
      </c>
      <c r="I2" t="s">
        <v>91</v>
      </c>
      <c r="J2" t="s">
        <v>99</v>
      </c>
      <c r="K2" t="s">
        <v>32</v>
      </c>
      <c r="L2" t="s">
        <v>33</v>
      </c>
    </row>
    <row r="3" spans="1:12">
      <c r="A3" t="s">
        <v>120</v>
      </c>
      <c r="B3" t="s">
        <v>123</v>
      </c>
      <c r="C3" s="4" t="s">
        <v>131</v>
      </c>
      <c r="D3" s="5" t="s">
        <v>121</v>
      </c>
      <c r="E3" s="5" t="s">
        <v>124</v>
      </c>
      <c r="F3" s="4" t="s">
        <v>79</v>
      </c>
      <c r="G3" s="4" t="s">
        <v>85</v>
      </c>
      <c r="H3" s="4" t="s">
        <v>88</v>
      </c>
      <c r="I3" s="4" t="s">
        <v>92</v>
      </c>
      <c r="J3" t="s">
        <v>100</v>
      </c>
    </row>
    <row r="4" spans="1:12">
      <c r="A4" t="s">
        <v>125</v>
      </c>
      <c r="B4" t="s">
        <v>124</v>
      </c>
      <c r="C4" s="3" t="s">
        <v>129</v>
      </c>
      <c r="D4" t="s">
        <v>145</v>
      </c>
      <c r="E4" t="s">
        <v>121</v>
      </c>
      <c r="F4" s="3" t="s">
        <v>80</v>
      </c>
      <c r="G4" t="s">
        <v>86</v>
      </c>
      <c r="H4" s="3" t="s">
        <v>81</v>
      </c>
      <c r="I4" s="4" t="s">
        <v>93</v>
      </c>
      <c r="J4" t="s">
        <v>103</v>
      </c>
    </row>
    <row r="5" spans="1:12">
      <c r="B5" t="s">
        <v>121</v>
      </c>
      <c r="C5" s="3" t="s">
        <v>132</v>
      </c>
      <c r="D5" t="s">
        <v>146</v>
      </c>
      <c r="E5" t="s">
        <v>145</v>
      </c>
      <c r="F5" s="3" t="s">
        <v>81</v>
      </c>
      <c r="G5" s="4" t="s">
        <v>82</v>
      </c>
      <c r="H5" s="4" t="s">
        <v>89</v>
      </c>
      <c r="I5" s="4" t="s">
        <v>94</v>
      </c>
      <c r="J5" t="s">
        <v>102</v>
      </c>
    </row>
    <row r="6" spans="1:12">
      <c r="C6" s="4" t="s">
        <v>78</v>
      </c>
      <c r="F6" s="4" t="s">
        <v>82</v>
      </c>
      <c r="G6" s="4" t="s">
        <v>83</v>
      </c>
      <c r="H6" s="4" t="s">
        <v>90</v>
      </c>
      <c r="I6" s="4" t="s">
        <v>95</v>
      </c>
      <c r="J6" t="s">
        <v>101</v>
      </c>
    </row>
    <row r="7" spans="1:12">
      <c r="F7" s="4" t="s">
        <v>83</v>
      </c>
      <c r="G7" s="4" t="s">
        <v>84</v>
      </c>
      <c r="I7" t="s">
        <v>96</v>
      </c>
      <c r="J7" t="s">
        <v>104</v>
      </c>
    </row>
    <row r="8" spans="1:12">
      <c r="F8" s="4" t="s">
        <v>84</v>
      </c>
      <c r="G8" s="4" t="s">
        <v>77</v>
      </c>
      <c r="I8" s="4" t="s">
        <v>97</v>
      </c>
      <c r="J8" t="s">
        <v>107</v>
      </c>
    </row>
    <row r="9" spans="1:12">
      <c r="F9" s="4" t="s">
        <v>77</v>
      </c>
      <c r="G9" s="4" t="s">
        <v>78</v>
      </c>
      <c r="I9" t="s">
        <v>98</v>
      </c>
      <c r="J9" t="s">
        <v>105</v>
      </c>
    </row>
    <row r="10" spans="1:12">
      <c r="F10" s="4" t="s">
        <v>78</v>
      </c>
      <c r="J10" t="s">
        <v>106</v>
      </c>
    </row>
  </sheetData>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Evaluation</vt:lpstr>
      <vt:lpstr>Inbound Marketing Goals</vt:lpstr>
      <vt:lpstr>Lists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pcaputa</dc:creator>
  <cp:lastModifiedBy>Patrick Shea</cp:lastModifiedBy>
  <cp:lastPrinted>2011-01-03T20:03:14Z</cp:lastPrinted>
  <dcterms:created xsi:type="dcterms:W3CDTF">2010-12-17T14:20:31Z</dcterms:created>
  <dcterms:modified xsi:type="dcterms:W3CDTF">2011-05-25T18:54:30Z</dcterms:modified>
</cp:coreProperties>
</file>